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3Snapback\Process\Report23\DY\Tables\"/>
    </mc:Choice>
  </mc:AlternateContent>
  <xr:revisionPtr revIDLastSave="0" documentId="13_ncr:1_{FDDA82C5-5F7B-4191-868C-D980CE2766C8}" xr6:coauthVersionLast="47" xr6:coauthVersionMax="47" xr10:uidLastSave="{00000000-0000-0000-0000-000000000000}"/>
  <bookViews>
    <workbookView xWindow="-110" yWindow="-110" windowWidth="19420" windowHeight="11620" tabRatio="601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D33" i="1"/>
  <c r="F33" i="1"/>
  <c r="H33" i="1"/>
  <c r="B34" i="1"/>
  <c r="D34" i="1"/>
  <c r="F34" i="1"/>
  <c r="H34" i="1"/>
  <c r="B35" i="1"/>
  <c r="D35" i="1"/>
  <c r="F35" i="1"/>
  <c r="H35" i="1"/>
  <c r="R15" i="1"/>
  <c r="O15" i="1" s="1"/>
  <c r="B48" i="1"/>
  <c r="B49" i="1"/>
  <c r="B50" i="1"/>
  <c r="B51" i="1"/>
  <c r="B52" i="1"/>
  <c r="B53" i="1"/>
  <c r="B54" i="1"/>
  <c r="B55" i="1"/>
  <c r="D55" i="1"/>
  <c r="F55" i="1"/>
  <c r="H55" i="1"/>
  <c r="R8" i="1"/>
  <c r="G8" i="1" s="1"/>
  <c r="R9" i="1"/>
  <c r="J29" i="1" s="1"/>
  <c r="R10" i="1"/>
  <c r="J50" i="1" s="1"/>
  <c r="R11" i="1"/>
  <c r="O11" i="1" s="1"/>
  <c r="R12" i="1"/>
  <c r="G12" i="1" s="1"/>
  <c r="R13" i="1"/>
  <c r="J33" i="1" s="1"/>
  <c r="R14" i="1"/>
  <c r="O14" i="1" s="1"/>
  <c r="P17" i="1"/>
  <c r="H57" i="1" s="1"/>
  <c r="N17" i="1"/>
  <c r="F57" i="1" s="1"/>
  <c r="L17" i="1"/>
  <c r="D37" i="1" s="1"/>
  <c r="J17" i="1"/>
  <c r="H17" i="1"/>
  <c r="D57" i="1" s="1"/>
  <c r="F17" i="1"/>
  <c r="D17" i="1"/>
  <c r="B17" i="1"/>
  <c r="D48" i="1"/>
  <c r="F48" i="1"/>
  <c r="H48" i="1"/>
  <c r="D49" i="1"/>
  <c r="F49" i="1"/>
  <c r="H49" i="1"/>
  <c r="D50" i="1"/>
  <c r="F50" i="1"/>
  <c r="H50" i="1"/>
  <c r="D51" i="1"/>
  <c r="F51" i="1"/>
  <c r="H51" i="1"/>
  <c r="D52" i="1"/>
  <c r="F52" i="1"/>
  <c r="H52" i="1"/>
  <c r="D53" i="1"/>
  <c r="F53" i="1"/>
  <c r="H53" i="1"/>
  <c r="D54" i="1"/>
  <c r="F54" i="1"/>
  <c r="H54" i="1"/>
  <c r="D28" i="1"/>
  <c r="F28" i="1"/>
  <c r="H28" i="1"/>
  <c r="D29" i="1"/>
  <c r="F29" i="1"/>
  <c r="H29" i="1"/>
  <c r="D30" i="1"/>
  <c r="F30" i="1"/>
  <c r="H30" i="1"/>
  <c r="D31" i="1"/>
  <c r="F31" i="1"/>
  <c r="H31" i="1"/>
  <c r="D32" i="1"/>
  <c r="F32" i="1"/>
  <c r="H32" i="1"/>
  <c r="B28" i="1"/>
  <c r="B29" i="1"/>
  <c r="B30" i="1"/>
  <c r="B31" i="1"/>
  <c r="B32" i="1"/>
  <c r="S15" i="1"/>
  <c r="C15" i="1"/>
  <c r="E15" i="1"/>
  <c r="K15" i="1"/>
  <c r="Q15" i="1"/>
  <c r="G9" i="1"/>
  <c r="Q8" i="1"/>
  <c r="K8" i="1" l="1"/>
  <c r="O8" i="1"/>
  <c r="S8" i="1"/>
  <c r="C8" i="1"/>
  <c r="J28" i="1"/>
  <c r="E28" i="1" s="1"/>
  <c r="F37" i="1"/>
  <c r="E8" i="1"/>
  <c r="S10" i="1"/>
  <c r="O9" i="1"/>
  <c r="G15" i="1"/>
  <c r="M8" i="1"/>
  <c r="E9" i="1"/>
  <c r="J55" i="1"/>
  <c r="E55" i="1" s="1"/>
  <c r="I15" i="1"/>
  <c r="I9" i="1"/>
  <c r="S9" i="1"/>
  <c r="J35" i="1"/>
  <c r="C35" i="1" s="1"/>
  <c r="J49" i="1"/>
  <c r="I49" i="1" s="1"/>
  <c r="J48" i="1"/>
  <c r="I48" i="1" s="1"/>
  <c r="I8" i="1"/>
  <c r="M15" i="1"/>
  <c r="K10" i="1"/>
  <c r="J30" i="1"/>
  <c r="E30" i="1" s="1"/>
  <c r="K9" i="1"/>
  <c r="M10" i="1"/>
  <c r="H37" i="1"/>
  <c r="E10" i="1"/>
  <c r="C9" i="1"/>
  <c r="E11" i="1"/>
  <c r="J32" i="1"/>
  <c r="C32" i="1" s="1"/>
  <c r="G10" i="1"/>
  <c r="I11" i="1"/>
  <c r="M11" i="1"/>
  <c r="Q9" i="1"/>
  <c r="M9" i="1"/>
  <c r="I10" i="1"/>
  <c r="B57" i="1"/>
  <c r="G11" i="1"/>
  <c r="K11" i="1"/>
  <c r="I55" i="1"/>
  <c r="S12" i="1"/>
  <c r="C28" i="1"/>
  <c r="O10" i="1"/>
  <c r="K14" i="1"/>
  <c r="C11" i="1"/>
  <c r="J52" i="1"/>
  <c r="J51" i="1"/>
  <c r="I12" i="1"/>
  <c r="O12" i="1"/>
  <c r="R17" i="1"/>
  <c r="J57" i="1" s="1"/>
  <c r="G57" i="1" s="1"/>
  <c r="M12" i="1"/>
  <c r="K12" i="1"/>
  <c r="J31" i="1"/>
  <c r="C31" i="1" s="1"/>
  <c r="Q12" i="1"/>
  <c r="Q11" i="1"/>
  <c r="I28" i="1"/>
  <c r="C12" i="1"/>
  <c r="E12" i="1"/>
  <c r="Q10" i="1"/>
  <c r="S11" i="1"/>
  <c r="C10" i="1"/>
  <c r="I50" i="1"/>
  <c r="G50" i="1"/>
  <c r="C50" i="1"/>
  <c r="E50" i="1"/>
  <c r="C29" i="1"/>
  <c r="E29" i="1"/>
  <c r="I29" i="1"/>
  <c r="G29" i="1"/>
  <c r="E14" i="1"/>
  <c r="C48" i="1"/>
  <c r="I14" i="1"/>
  <c r="J54" i="1"/>
  <c r="I54" i="1" s="1"/>
  <c r="Q14" i="1"/>
  <c r="S14" i="1"/>
  <c r="J34" i="1"/>
  <c r="C14" i="1"/>
  <c r="G14" i="1"/>
  <c r="M14" i="1"/>
  <c r="E33" i="1"/>
  <c r="C33" i="1"/>
  <c r="G33" i="1"/>
  <c r="I33" i="1"/>
  <c r="Q13" i="1"/>
  <c r="O13" i="1"/>
  <c r="B37" i="1"/>
  <c r="J53" i="1"/>
  <c r="E13" i="1"/>
  <c r="I13" i="1"/>
  <c r="S13" i="1"/>
  <c r="G13" i="1"/>
  <c r="M13" i="1"/>
  <c r="K13" i="1"/>
  <c r="C13" i="1"/>
  <c r="G28" i="1" l="1"/>
  <c r="G49" i="1"/>
  <c r="G55" i="1"/>
  <c r="C55" i="1"/>
  <c r="G35" i="1"/>
  <c r="E35" i="1"/>
  <c r="I35" i="1"/>
  <c r="G48" i="1"/>
  <c r="C49" i="1"/>
  <c r="G32" i="1"/>
  <c r="E48" i="1"/>
  <c r="K48" i="1" s="1"/>
  <c r="E49" i="1"/>
  <c r="K49" i="1" s="1"/>
  <c r="K28" i="1"/>
  <c r="E32" i="1"/>
  <c r="G30" i="1"/>
  <c r="C30" i="1"/>
  <c r="I30" i="1"/>
  <c r="I32" i="1"/>
  <c r="K17" i="1"/>
  <c r="G54" i="1"/>
  <c r="C17" i="1"/>
  <c r="E57" i="1"/>
  <c r="C57" i="1"/>
  <c r="M17" i="1"/>
  <c r="I17" i="1"/>
  <c r="O17" i="1"/>
  <c r="Q17" i="1"/>
  <c r="E17" i="1"/>
  <c r="K55" i="1"/>
  <c r="S17" i="1"/>
  <c r="C51" i="1"/>
  <c r="G51" i="1"/>
  <c r="I51" i="1"/>
  <c r="E51" i="1"/>
  <c r="G17" i="1"/>
  <c r="I57" i="1"/>
  <c r="I52" i="1"/>
  <c r="G52" i="1"/>
  <c r="E52" i="1"/>
  <c r="K57" i="1"/>
  <c r="E31" i="1"/>
  <c r="G31" i="1"/>
  <c r="I31" i="1"/>
  <c r="C52" i="1"/>
  <c r="E34" i="1"/>
  <c r="G34" i="1"/>
  <c r="C34" i="1"/>
  <c r="I34" i="1"/>
  <c r="K29" i="1"/>
  <c r="K50" i="1"/>
  <c r="E54" i="1"/>
  <c r="C54" i="1"/>
  <c r="J37" i="1"/>
  <c r="E53" i="1"/>
  <c r="G53" i="1"/>
  <c r="C53" i="1"/>
  <c r="I53" i="1"/>
  <c r="K33" i="1"/>
  <c r="K35" i="1" l="1"/>
  <c r="K30" i="1"/>
  <c r="K32" i="1"/>
  <c r="K52" i="1"/>
  <c r="K51" i="1"/>
  <c r="K31" i="1"/>
  <c r="K54" i="1"/>
  <c r="K34" i="1"/>
  <c r="K53" i="1"/>
  <c r="G37" i="1"/>
  <c r="E37" i="1"/>
  <c r="I37" i="1"/>
  <c r="K37" i="1"/>
  <c r="C37" i="1"/>
</calcChain>
</file>

<file path=xl/sharedStrings.xml><?xml version="1.0" encoding="utf-8"?>
<sst xmlns="http://schemas.openxmlformats.org/spreadsheetml/2006/main" count="105" uniqueCount="29">
  <si>
    <t>Airport</t>
  </si>
  <si>
    <t>Total</t>
  </si>
  <si>
    <t>000's</t>
  </si>
  <si>
    <t>%</t>
  </si>
  <si>
    <t>Gatwick</t>
  </si>
  <si>
    <t>Heathrow</t>
  </si>
  <si>
    <t>Luton</t>
  </si>
  <si>
    <t>Manchester</t>
  </si>
  <si>
    <t>Stansted</t>
  </si>
  <si>
    <t>UK</t>
  </si>
  <si>
    <t>Foreign</t>
  </si>
  <si>
    <t>International Business</t>
  </si>
  <si>
    <t>International Leisure</t>
  </si>
  <si>
    <t>Domestic Business</t>
  </si>
  <si>
    <t>Domestic Leisure</t>
  </si>
  <si>
    <t>Business</t>
  </si>
  <si>
    <t>International</t>
  </si>
  <si>
    <t>Domestic</t>
  </si>
  <si>
    <t>Birmingham</t>
  </si>
  <si>
    <t>Leisure</t>
  </si>
  <si>
    <t>East Midlands</t>
  </si>
  <si>
    <t>Table 2.1</t>
  </si>
  <si>
    <t>Table 2.2</t>
  </si>
  <si>
    <t>Table 2.3</t>
  </si>
  <si>
    <r>
      <t>Note: Excludes</t>
    </r>
    <r>
      <rPr>
        <sz val="8"/>
        <rFont val="Arial"/>
        <family val="2"/>
      </rPr>
      <t xml:space="preserve"> interviews where passengers may not have answered all relevant core questions</t>
    </r>
  </si>
  <si>
    <t>London City</t>
  </si>
  <si>
    <t>`</t>
  </si>
  <si>
    <t>Country of Residence and Journey Purpose of terminal passengers at the 2023 survey airports.</t>
  </si>
  <si>
    <t>Characteristics of terminal passengers at the 2023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</si>
</sst>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,000"/>
    <numFmt numFmtId="166" formatCode="0.000"/>
    <numFmt numFmtId="167" formatCode="#,##0\ "/>
    <numFmt numFmtId="168" formatCode="0.0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Border="1"/>
    <xf numFmtId="0" fontId="0" fillId="0" borderId="14" xfId="0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15" xfId="0" applyNumberFormat="1" applyBorder="1" applyAlignment="1">
      <alignment horizontal="right"/>
    </xf>
    <xf numFmtId="168" fontId="0" fillId="0" borderId="2" xfId="0" applyNumberFormat="1" applyBorder="1" applyAlignment="1"/>
    <xf numFmtId="168" fontId="0" fillId="0" borderId="6" xfId="0" applyNumberFormat="1" applyBorder="1" applyAlignment="1"/>
    <xf numFmtId="168" fontId="0" fillId="0" borderId="16" xfId="0" applyNumberFormat="1" applyBorder="1" applyAlignment="1"/>
    <xf numFmtId="168" fontId="0" fillId="0" borderId="7" xfId="0" applyNumberFormat="1" applyBorder="1" applyAlignment="1"/>
    <xf numFmtId="167" fontId="0" fillId="0" borderId="17" xfId="0" applyNumberFormat="1" applyBorder="1" applyAlignment="1">
      <alignment horizontal="right"/>
    </xf>
    <xf numFmtId="0" fontId="2" fillId="0" borderId="11" xfId="0" applyFont="1" applyBorder="1" applyAlignment="1">
      <alignment horizontal="centerContinuous"/>
    </xf>
    <xf numFmtId="1" fontId="0" fillId="0" borderId="2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60"/>
  <sheetViews>
    <sheetView tabSelected="1" topLeftCell="A21" workbookViewId="0">
      <selection activeCell="N22" sqref="N21:N22"/>
    </sheetView>
  </sheetViews>
  <sheetFormatPr defaultRowHeight="10" x14ac:dyDescent="0.2"/>
  <cols>
    <col min="1" max="1" width="22.33203125" customWidth="1"/>
    <col min="2" max="2" width="8.33203125" customWidth="1"/>
    <col min="3" max="3" width="7.109375" customWidth="1"/>
    <col min="4" max="4" width="8" customWidth="1"/>
    <col min="5" max="5" width="7.109375" customWidth="1"/>
    <col min="6" max="6" width="8.33203125" customWidth="1"/>
    <col min="7" max="7" width="7.109375" customWidth="1"/>
    <col min="8" max="8" width="8.33203125" customWidth="1"/>
    <col min="9" max="9" width="7.109375" customWidth="1"/>
    <col min="10" max="10" width="8.33203125" customWidth="1"/>
    <col min="11" max="12" width="7.109375" customWidth="1"/>
    <col min="13" max="13" width="8" customWidth="1"/>
    <col min="14" max="14" width="7.109375" bestFit="1" customWidth="1"/>
    <col min="15" max="15" width="9.44140625" customWidth="1"/>
    <col min="16" max="16" width="7" customWidth="1"/>
    <col min="17" max="17" width="7.109375" customWidth="1"/>
    <col min="18" max="18" width="7.77734375" customWidth="1"/>
    <col min="19" max="19" width="8.109375" customWidth="1"/>
  </cols>
  <sheetData>
    <row r="1" spans="1:94" s="4" customFormat="1" ht="10.5" x14ac:dyDescent="0.25">
      <c r="A1" s="1" t="s">
        <v>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</row>
    <row r="2" spans="1:94" s="4" customFormat="1" x14ac:dyDescent="0.2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94" s="4" customForma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94" s="4" customFormat="1" x14ac:dyDescent="0.2">
      <c r="A4" s="3"/>
      <c r="B4" s="18" t="s">
        <v>11</v>
      </c>
      <c r="C4" s="20"/>
      <c r="D4" s="20"/>
      <c r="E4" s="19"/>
      <c r="F4" s="20" t="s">
        <v>12</v>
      </c>
      <c r="G4" s="20"/>
      <c r="H4" s="20"/>
      <c r="I4" s="19"/>
      <c r="J4" s="18" t="s">
        <v>13</v>
      </c>
      <c r="K4" s="20"/>
      <c r="L4" s="20"/>
      <c r="M4" s="19"/>
      <c r="N4" s="20" t="s">
        <v>14</v>
      </c>
      <c r="O4" s="20"/>
      <c r="P4" s="20"/>
      <c r="Q4" s="19"/>
      <c r="R4" s="21"/>
      <c r="S4" s="22"/>
    </row>
    <row r="5" spans="1:94" s="4" customFormat="1" x14ac:dyDescent="0.2">
      <c r="A5" s="5" t="s">
        <v>0</v>
      </c>
      <c r="B5" s="6" t="s">
        <v>9</v>
      </c>
      <c r="C5" s="7"/>
      <c r="D5" s="8" t="s">
        <v>10</v>
      </c>
      <c r="E5" s="9"/>
      <c r="F5" s="10" t="s">
        <v>9</v>
      </c>
      <c r="G5" s="7"/>
      <c r="H5" s="10" t="s">
        <v>10</v>
      </c>
      <c r="I5" s="11"/>
      <c r="J5" s="6" t="s">
        <v>9</v>
      </c>
      <c r="K5" s="7"/>
      <c r="L5" s="8" t="s">
        <v>10</v>
      </c>
      <c r="M5" s="9"/>
      <c r="N5" s="10" t="s">
        <v>9</v>
      </c>
      <c r="O5" s="7"/>
      <c r="P5" s="10" t="s">
        <v>10</v>
      </c>
      <c r="Q5" s="11"/>
      <c r="R5" s="10" t="s">
        <v>1</v>
      </c>
      <c r="S5" s="8"/>
    </row>
    <row r="6" spans="1:94" s="4" customFormat="1" x14ac:dyDescent="0.2">
      <c r="A6" s="12"/>
      <c r="B6" s="13" t="s">
        <v>2</v>
      </c>
      <c r="C6" s="14" t="s">
        <v>3</v>
      </c>
      <c r="D6" s="15" t="s">
        <v>2</v>
      </c>
      <c r="E6" s="36" t="s">
        <v>3</v>
      </c>
      <c r="F6" s="15" t="s">
        <v>2</v>
      </c>
      <c r="G6" s="14" t="s">
        <v>3</v>
      </c>
      <c r="H6" s="15" t="s">
        <v>2</v>
      </c>
      <c r="I6" s="36" t="s">
        <v>3</v>
      </c>
      <c r="J6" s="13" t="s">
        <v>2</v>
      </c>
      <c r="K6" s="14" t="s">
        <v>3</v>
      </c>
      <c r="L6" s="15" t="s">
        <v>2</v>
      </c>
      <c r="M6" s="36" t="s">
        <v>3</v>
      </c>
      <c r="N6" s="15" t="s">
        <v>2</v>
      </c>
      <c r="O6" s="14" t="s">
        <v>3</v>
      </c>
      <c r="P6" s="15" t="s">
        <v>2</v>
      </c>
      <c r="Q6" s="36" t="s">
        <v>3</v>
      </c>
      <c r="R6" s="15" t="s">
        <v>2</v>
      </c>
      <c r="S6" s="14" t="s">
        <v>3</v>
      </c>
    </row>
    <row r="7" spans="1:94" s="4" customFormat="1" x14ac:dyDescent="0.2">
      <c r="A7" s="5"/>
      <c r="B7" s="5"/>
      <c r="C7" s="5"/>
      <c r="D7" s="5"/>
      <c r="E7" s="16"/>
      <c r="F7" s="17"/>
      <c r="G7" s="5"/>
      <c r="H7" s="5"/>
      <c r="I7" s="16"/>
      <c r="J7" s="5"/>
      <c r="K7" s="5"/>
      <c r="L7" s="5"/>
      <c r="M7" s="16"/>
      <c r="N7" s="17"/>
      <c r="O7" s="5"/>
      <c r="P7" s="5"/>
      <c r="Q7" s="16"/>
      <c r="R7" s="17"/>
      <c r="S7" s="5"/>
    </row>
    <row r="8" spans="1:94" s="4" customFormat="1" x14ac:dyDescent="0.2">
      <c r="A8" s="5" t="s">
        <v>18</v>
      </c>
      <c r="B8" s="37">
        <v>461.33703164350788</v>
      </c>
      <c r="C8" s="40">
        <f t="shared" ref="C8:C14" si="0">B8/$R8*100</f>
        <v>4.1973206457943295</v>
      </c>
      <c r="D8" s="37">
        <v>356.89290360067014</v>
      </c>
      <c r="E8" s="40">
        <f t="shared" ref="E8:E14" si="1">D8/$R8*100</f>
        <v>3.2470706877442543</v>
      </c>
      <c r="F8" s="39">
        <v>7996.5471205560243</v>
      </c>
      <c r="G8" s="40">
        <f>F8/$R8*100</f>
        <v>72.753908795496798</v>
      </c>
      <c r="H8" s="37">
        <v>1173.9864506200026</v>
      </c>
      <c r="I8" s="40">
        <f t="shared" ref="I8:I14" si="2">H8/$R8*100</f>
        <v>10.681122973188673</v>
      </c>
      <c r="J8" s="39">
        <v>410.45630766224883</v>
      </c>
      <c r="K8" s="40">
        <f t="shared" ref="K8:K14" si="3">J8/$R8*100</f>
        <v>3.734399400390104</v>
      </c>
      <c r="L8" s="37">
        <v>15.03450918694984</v>
      </c>
      <c r="M8" s="40">
        <f t="shared" ref="M8:M14" si="4">L8/$R8*100</f>
        <v>0.13678645216266178</v>
      </c>
      <c r="N8" s="39">
        <v>543.51128702400774</v>
      </c>
      <c r="O8" s="40">
        <f t="shared" ref="O8:O14" si="5">N8/$R8*100</f>
        <v>4.944955617633906</v>
      </c>
      <c r="P8" s="37">
        <v>33.461188301608523</v>
      </c>
      <c r="Q8" s="40">
        <f t="shared" ref="Q8:Q14" si="6">P8/$R8*100</f>
        <v>0.30443542758926401</v>
      </c>
      <c r="R8" s="39">
        <f t="shared" ref="R8:R14" si="7">B8+D8+F8+H8+J8+L8+N8+P8</f>
        <v>10991.22679859502</v>
      </c>
      <c r="S8" s="46">
        <f t="shared" ref="S8:S14" si="8">R8/$R8*100</f>
        <v>100</v>
      </c>
    </row>
    <row r="9" spans="1:94" s="4" customFormat="1" x14ac:dyDescent="0.2">
      <c r="A9" s="5" t="s">
        <v>20</v>
      </c>
      <c r="B9" s="37">
        <v>64.645607705336204</v>
      </c>
      <c r="C9" s="40">
        <f t="shared" si="0"/>
        <v>1.6950205148214024</v>
      </c>
      <c r="D9" s="37">
        <v>18.830347026673596</v>
      </c>
      <c r="E9" s="40">
        <f t="shared" si="1"/>
        <v>0.49373539277260553</v>
      </c>
      <c r="F9" s="39">
        <v>3353.7548274908372</v>
      </c>
      <c r="G9" s="40">
        <f t="shared" ref="G9:G14" si="9">F9/$R9*100</f>
        <v>87.936109444432347</v>
      </c>
      <c r="H9" s="37">
        <v>261.63721777712635</v>
      </c>
      <c r="I9" s="40">
        <f t="shared" si="2"/>
        <v>6.860179172488726</v>
      </c>
      <c r="J9" s="39">
        <v>16.089376566895968</v>
      </c>
      <c r="K9" s="40">
        <f t="shared" si="3"/>
        <v>0.42186660965249534</v>
      </c>
      <c r="L9" s="37">
        <v>0.32292083676494798</v>
      </c>
      <c r="M9" s="40">
        <f t="shared" si="4"/>
        <v>8.4670476836541247E-3</v>
      </c>
      <c r="N9" s="39">
        <v>95.441755801563602</v>
      </c>
      <c r="O9" s="40">
        <f t="shared" si="5"/>
        <v>2.502501558831677</v>
      </c>
      <c r="P9" s="37">
        <v>3.1319467947754931</v>
      </c>
      <c r="Q9" s="40">
        <f t="shared" si="6"/>
        <v>8.2120259317098002E-2</v>
      </c>
      <c r="R9" s="39">
        <f t="shared" si="7"/>
        <v>3813.8539999999734</v>
      </c>
      <c r="S9" s="46">
        <f t="shared" si="8"/>
        <v>100</v>
      </c>
    </row>
    <row r="10" spans="1:94" s="4" customFormat="1" x14ac:dyDescent="0.2">
      <c r="A10" s="5" t="s">
        <v>4</v>
      </c>
      <c r="B10" s="37">
        <v>1859.839468770894</v>
      </c>
      <c r="C10" s="40">
        <f t="shared" si="0"/>
        <v>4.8777263513044247</v>
      </c>
      <c r="D10" s="37">
        <v>1186.3380243682107</v>
      </c>
      <c r="E10" s="40">
        <f t="shared" si="1"/>
        <v>3.1113611363670244</v>
      </c>
      <c r="F10" s="39">
        <v>23602.132788495095</v>
      </c>
      <c r="G10" s="40">
        <f t="shared" si="9"/>
        <v>61.900366662027459</v>
      </c>
      <c r="H10" s="37">
        <v>8563.2660457630773</v>
      </c>
      <c r="I10" s="40">
        <f t="shared" si="2"/>
        <v>22.458534269225357</v>
      </c>
      <c r="J10" s="39">
        <v>831.20012368210314</v>
      </c>
      <c r="K10" s="40">
        <f t="shared" si="3"/>
        <v>2.1799552136459859</v>
      </c>
      <c r="L10" s="37">
        <v>24.009393791751187</v>
      </c>
      <c r="M10" s="40">
        <f t="shared" si="4"/>
        <v>6.296847375449266E-2</v>
      </c>
      <c r="N10" s="39">
        <v>1940.7909964608755</v>
      </c>
      <c r="O10" s="40">
        <f t="shared" si="5"/>
        <v>5.0900346749108278</v>
      </c>
      <c r="P10" s="37">
        <v>121.65253361082939</v>
      </c>
      <c r="Q10" s="40">
        <f t="shared" si="6"/>
        <v>0.31905321876443454</v>
      </c>
      <c r="R10" s="39">
        <f t="shared" si="7"/>
        <v>38129.229374942835</v>
      </c>
      <c r="S10" s="46">
        <f t="shared" si="8"/>
        <v>100</v>
      </c>
    </row>
    <row r="11" spans="1:94" s="4" customFormat="1" x14ac:dyDescent="0.2">
      <c r="A11" s="5" t="s">
        <v>5</v>
      </c>
      <c r="B11" s="37">
        <v>5968.6013426755535</v>
      </c>
      <c r="C11" s="40">
        <f t="shared" si="0"/>
        <v>7.5586890503430944</v>
      </c>
      <c r="D11" s="37">
        <v>7627.7532161321406</v>
      </c>
      <c r="E11" s="40">
        <f t="shared" si="1"/>
        <v>9.6598535240170484</v>
      </c>
      <c r="F11" s="39">
        <v>27012.540304511786</v>
      </c>
      <c r="G11" s="40">
        <f t="shared" si="9"/>
        <v>34.208917784771494</v>
      </c>
      <c r="H11" s="37">
        <v>33761.99208508389</v>
      </c>
      <c r="I11" s="40">
        <f t="shared" si="2"/>
        <v>42.756482673191329</v>
      </c>
      <c r="J11" s="39">
        <v>1080.8835313634609</v>
      </c>
      <c r="K11" s="40">
        <f t="shared" si="3"/>
        <v>1.3688403771914113</v>
      </c>
      <c r="L11" s="37">
        <v>204.6587155483779</v>
      </c>
      <c r="M11" s="40">
        <f t="shared" si="4"/>
        <v>0.25918159103910798</v>
      </c>
      <c r="N11" s="39">
        <v>2304.4681424302612</v>
      </c>
      <c r="O11" s="40">
        <f t="shared" si="5"/>
        <v>2.9183986523790471</v>
      </c>
      <c r="P11" s="37">
        <v>1002.5486106579012</v>
      </c>
      <c r="Q11" s="40">
        <f t="shared" si="6"/>
        <v>1.2696363470674656</v>
      </c>
      <c r="R11" s="39">
        <f t="shared" si="7"/>
        <v>78963.445948403372</v>
      </c>
      <c r="S11" s="46">
        <f t="shared" si="8"/>
        <v>100</v>
      </c>
    </row>
    <row r="12" spans="1:94" s="4" customFormat="1" x14ac:dyDescent="0.2">
      <c r="A12" s="5" t="s">
        <v>25</v>
      </c>
      <c r="B12" s="37">
        <v>498.51802409420736</v>
      </c>
      <c r="C12" s="40">
        <f t="shared" si="0"/>
        <v>14.689352717358013</v>
      </c>
      <c r="D12" s="37">
        <v>505.85339518977094</v>
      </c>
      <c r="E12" s="40">
        <f t="shared" si="1"/>
        <v>14.905497065461027</v>
      </c>
      <c r="F12" s="39">
        <v>900.46167516733772</v>
      </c>
      <c r="G12" s="40">
        <f t="shared" si="9"/>
        <v>26.533040964826721</v>
      </c>
      <c r="H12" s="37">
        <v>765.54771946455276</v>
      </c>
      <c r="I12" s="40">
        <f t="shared" si="2"/>
        <v>22.557660765859811</v>
      </c>
      <c r="J12" s="39">
        <v>455.11997012693251</v>
      </c>
      <c r="K12" s="40">
        <f t="shared" si="3"/>
        <v>13.410583864154482</v>
      </c>
      <c r="L12" s="37">
        <v>18.329665552200218</v>
      </c>
      <c r="M12" s="40">
        <f t="shared" si="4"/>
        <v>0.54010268330156541</v>
      </c>
      <c r="N12" s="39">
        <v>208.25240661122078</v>
      </c>
      <c r="O12" s="40">
        <f t="shared" si="5"/>
        <v>6.1363740268151066</v>
      </c>
      <c r="P12" s="37">
        <v>41.654319871809236</v>
      </c>
      <c r="Q12" s="40">
        <f t="shared" si="6"/>
        <v>1.2273879122232736</v>
      </c>
      <c r="R12" s="39">
        <f t="shared" si="7"/>
        <v>3393.7371760780316</v>
      </c>
      <c r="S12" s="46">
        <f t="shared" si="8"/>
        <v>100</v>
      </c>
    </row>
    <row r="13" spans="1:94" s="4" customFormat="1" x14ac:dyDescent="0.2">
      <c r="A13" s="5" t="s">
        <v>6</v>
      </c>
      <c r="B13" s="37">
        <v>769.37948636922397</v>
      </c>
      <c r="C13" s="40">
        <f t="shared" si="0"/>
        <v>4.8692566059383164</v>
      </c>
      <c r="D13" s="37">
        <v>545.05937465402553</v>
      </c>
      <c r="E13" s="40">
        <f t="shared" si="1"/>
        <v>3.4495772342298383</v>
      </c>
      <c r="F13" s="39">
        <v>9907.8764959018954</v>
      </c>
      <c r="G13" s="40">
        <f t="shared" si="9"/>
        <v>62.705068088258166</v>
      </c>
      <c r="H13" s="37">
        <v>3318.6046772519421</v>
      </c>
      <c r="I13" s="40">
        <f t="shared" si="2"/>
        <v>21.00281854857262</v>
      </c>
      <c r="J13" s="39">
        <v>400.33657454554901</v>
      </c>
      <c r="K13" s="40">
        <f t="shared" si="3"/>
        <v>2.5336541261371059</v>
      </c>
      <c r="L13" s="37">
        <v>19.219240880271553</v>
      </c>
      <c r="M13" s="40">
        <f t="shared" si="4"/>
        <v>0.12163492434534635</v>
      </c>
      <c r="N13" s="39">
        <v>751.83532269436682</v>
      </c>
      <c r="O13" s="40">
        <f t="shared" si="5"/>
        <v>4.758222927002322</v>
      </c>
      <c r="P13" s="37">
        <v>88.447519099785751</v>
      </c>
      <c r="Q13" s="40">
        <f t="shared" si="6"/>
        <v>0.5597675455162936</v>
      </c>
      <c r="R13" s="39">
        <f t="shared" si="7"/>
        <v>15800.758691397059</v>
      </c>
      <c r="S13" s="46">
        <f t="shared" si="8"/>
        <v>100</v>
      </c>
    </row>
    <row r="14" spans="1:94" s="4" customFormat="1" x14ac:dyDescent="0.2">
      <c r="A14" s="5" t="s">
        <v>7</v>
      </c>
      <c r="B14" s="37">
        <v>1508.8626813089365</v>
      </c>
      <c r="C14" s="40">
        <f t="shared" si="0"/>
        <v>5.4986929442881163</v>
      </c>
      <c r="D14" s="37">
        <v>677.47234536223027</v>
      </c>
      <c r="E14" s="40">
        <f t="shared" si="1"/>
        <v>2.4688876274426779</v>
      </c>
      <c r="F14" s="39">
        <v>19778.990155092553</v>
      </c>
      <c r="G14" s="40">
        <f t="shared" si="9"/>
        <v>72.079848589404833</v>
      </c>
      <c r="H14" s="37">
        <v>3720.2178182361513</v>
      </c>
      <c r="I14" s="40">
        <f t="shared" si="2"/>
        <v>13.557453386416984</v>
      </c>
      <c r="J14" s="39">
        <v>400.22304067574538</v>
      </c>
      <c r="K14" s="40">
        <f t="shared" si="3"/>
        <v>1.4585181522258535</v>
      </c>
      <c r="L14" s="37">
        <v>36.923690023828215</v>
      </c>
      <c r="M14" s="40">
        <f t="shared" si="4"/>
        <v>0.13455964967930392</v>
      </c>
      <c r="N14" s="39">
        <v>1146.7037501430755</v>
      </c>
      <c r="O14" s="40">
        <f t="shared" si="5"/>
        <v>4.1788904306590373</v>
      </c>
      <c r="P14" s="37">
        <v>170.99456403457123</v>
      </c>
      <c r="Q14" s="40">
        <f t="shared" si="6"/>
        <v>0.62314921988318817</v>
      </c>
      <c r="R14" s="39">
        <f t="shared" si="7"/>
        <v>27440.388044877094</v>
      </c>
      <c r="S14" s="46">
        <f t="shared" si="8"/>
        <v>100</v>
      </c>
    </row>
    <row r="15" spans="1:94" x14ac:dyDescent="0.2">
      <c r="A15" s="5" t="s">
        <v>8</v>
      </c>
      <c r="B15" s="37">
        <v>1289.6405014459485</v>
      </c>
      <c r="C15" s="40">
        <f>B15/$R15*100</f>
        <v>4.6542658228869351</v>
      </c>
      <c r="D15" s="37">
        <v>972.63167708600372</v>
      </c>
      <c r="E15" s="40">
        <f>D15/$R15*100</f>
        <v>3.510192466693649</v>
      </c>
      <c r="F15" s="39">
        <v>16384.734109470002</v>
      </c>
      <c r="G15" s="40">
        <f>F15/$R15*100</f>
        <v>59.131911487964537</v>
      </c>
      <c r="H15" s="37">
        <v>7696.8585240785487</v>
      </c>
      <c r="I15" s="40">
        <f>H15/$R15*100</f>
        <v>27.777683418014298</v>
      </c>
      <c r="J15" s="39">
        <v>321.62705263641669</v>
      </c>
      <c r="K15" s="40">
        <f>J15/$R15*100</f>
        <v>1.16074037464174</v>
      </c>
      <c r="L15" s="37">
        <v>13.48518132633289</v>
      </c>
      <c r="M15" s="40">
        <f>L15/$R15*100</f>
        <v>4.8667530596482926E-2</v>
      </c>
      <c r="N15" s="39">
        <v>866.55487932430833</v>
      </c>
      <c r="O15" s="40">
        <f>N15/$R15*100</f>
        <v>3.1273651486387339</v>
      </c>
      <c r="P15" s="37">
        <v>163.2528867129416</v>
      </c>
      <c r="Q15" s="40">
        <f>P15/$R15*100</f>
        <v>0.58917375056363519</v>
      </c>
      <c r="R15" s="39">
        <f>B15+D15+F15+H15+J15+L15+N15+P15</f>
        <v>27708.784812080499</v>
      </c>
      <c r="S15" s="46">
        <f>R15/$R15*100</f>
        <v>100</v>
      </c>
    </row>
    <row r="16" spans="1:94" x14ac:dyDescent="0.2">
      <c r="A16" s="5"/>
      <c r="B16" s="37"/>
      <c r="C16" s="40"/>
      <c r="D16" s="37"/>
      <c r="E16" s="40"/>
      <c r="F16" s="39"/>
      <c r="G16" s="40"/>
      <c r="H16" s="37"/>
      <c r="I16" s="40"/>
      <c r="J16" s="39"/>
      <c r="K16" s="40"/>
      <c r="L16" s="37"/>
      <c r="M16" s="40"/>
      <c r="N16" s="39"/>
      <c r="O16" s="40"/>
      <c r="P16" s="37"/>
      <c r="Q16" s="40"/>
      <c r="R16" s="39"/>
      <c r="S16" s="46"/>
    </row>
    <row r="17" spans="1:20" x14ac:dyDescent="0.2">
      <c r="A17" s="12" t="s">
        <v>1</v>
      </c>
      <c r="B17" s="38">
        <f>SUM(B8:B15)</f>
        <v>12420.824144013608</v>
      </c>
      <c r="C17" s="41">
        <f>B17/$R17*100</f>
        <v>6.0224681599565617</v>
      </c>
      <c r="D17" s="38">
        <f>SUM(D8:D15)</f>
        <v>11890.831283419724</v>
      </c>
      <c r="E17" s="41">
        <f>D17/$R17*100</f>
        <v>5.7654912403155789</v>
      </c>
      <c r="F17" s="44">
        <f>SUM(F8:F15)</f>
        <v>108937.03747668554</v>
      </c>
      <c r="G17" s="41">
        <f>F17/$R17*100</f>
        <v>52.820153641699818</v>
      </c>
      <c r="H17" s="38">
        <f>SUM(H8:H15)</f>
        <v>59262.110538275287</v>
      </c>
      <c r="I17" s="41">
        <f>H17/$R17*100</f>
        <v>28.734339176728795</v>
      </c>
      <c r="J17" s="44">
        <f>SUM(J8:J15)</f>
        <v>3915.9359772593525</v>
      </c>
      <c r="K17" s="41">
        <f>J17/$R17*100</f>
        <v>1.8987145672486865</v>
      </c>
      <c r="L17" s="38">
        <f>SUM(L8:L15)</f>
        <v>331.98331714647679</v>
      </c>
      <c r="M17" s="43">
        <f>L17/$R17*100</f>
        <v>0.16096830081239313</v>
      </c>
      <c r="N17" s="44">
        <f>SUM(N8:N15)</f>
        <v>7857.5585404896792</v>
      </c>
      <c r="O17" s="41">
        <f>N17/$R17*100</f>
        <v>3.809883754605873</v>
      </c>
      <c r="P17" s="38">
        <f>SUM(P8:P15)</f>
        <v>1625.1435690842225</v>
      </c>
      <c r="Q17" s="43">
        <f>P17/$R17*100</f>
        <v>0.78798115863230067</v>
      </c>
      <c r="R17" s="44">
        <f>SUM(R8:R15)</f>
        <v>206241.42484637388</v>
      </c>
      <c r="S17" s="47">
        <f>R17/$R17*100</f>
        <v>100</v>
      </c>
    </row>
    <row r="18" spans="1:20" x14ac:dyDescent="0.2">
      <c r="A18" s="4"/>
      <c r="B18" s="32"/>
      <c r="C18" s="33"/>
      <c r="D18" s="32"/>
      <c r="E18" s="33"/>
      <c r="F18" s="32"/>
      <c r="G18" s="33"/>
      <c r="H18" s="32"/>
      <c r="I18" s="33"/>
      <c r="J18" s="32"/>
      <c r="K18" s="33"/>
      <c r="L18" s="32"/>
      <c r="M18" s="33"/>
      <c r="N18" s="32"/>
      <c r="O18" s="33"/>
      <c r="P18" s="32"/>
      <c r="Q18" s="33"/>
      <c r="R18" s="32"/>
      <c r="S18" s="34"/>
      <c r="T18" s="2" t="s">
        <v>26</v>
      </c>
    </row>
    <row r="19" spans="1:20" x14ac:dyDescent="0.2">
      <c r="A19" s="35" t="s">
        <v>24</v>
      </c>
    </row>
    <row r="20" spans="1:20" x14ac:dyDescent="0.2">
      <c r="A20" s="35"/>
    </row>
    <row r="21" spans="1:20" ht="10.5" x14ac:dyDescent="0.25">
      <c r="A21" s="1" t="s">
        <v>22</v>
      </c>
    </row>
    <row r="22" spans="1:20" x14ac:dyDescent="0.2">
      <c r="A22" s="2" t="s">
        <v>27</v>
      </c>
    </row>
    <row r="24" spans="1:20" x14ac:dyDescent="0.2">
      <c r="A24" s="3"/>
      <c r="B24" s="18" t="s">
        <v>15</v>
      </c>
      <c r="C24" s="20"/>
      <c r="D24" s="20"/>
      <c r="E24" s="19"/>
      <c r="F24" s="45" t="s">
        <v>19</v>
      </c>
      <c r="G24" s="20"/>
      <c r="H24" s="20"/>
      <c r="I24" s="19"/>
      <c r="J24" s="21"/>
      <c r="K24" s="22"/>
    </row>
    <row r="25" spans="1:20" x14ac:dyDescent="0.2">
      <c r="A25" s="5" t="s">
        <v>0</v>
      </c>
      <c r="B25" s="6" t="s">
        <v>9</v>
      </c>
      <c r="C25" s="7"/>
      <c r="D25" s="8" t="s">
        <v>10</v>
      </c>
      <c r="E25" s="9"/>
      <c r="F25" s="10" t="s">
        <v>9</v>
      </c>
      <c r="G25" s="7"/>
      <c r="H25" s="10" t="s">
        <v>10</v>
      </c>
      <c r="I25" s="11"/>
      <c r="J25" s="10" t="s">
        <v>1</v>
      </c>
      <c r="K25" s="8"/>
    </row>
    <row r="26" spans="1:20" x14ac:dyDescent="0.2">
      <c r="A26" s="12"/>
      <c r="B26" s="13" t="s">
        <v>2</v>
      </c>
      <c r="C26" s="14" t="s">
        <v>3</v>
      </c>
      <c r="D26" s="15" t="s">
        <v>2</v>
      </c>
      <c r="E26" s="36" t="s">
        <v>3</v>
      </c>
      <c r="F26" s="15" t="s">
        <v>2</v>
      </c>
      <c r="G26" s="14" t="s">
        <v>3</v>
      </c>
      <c r="H26" s="15" t="s">
        <v>2</v>
      </c>
      <c r="I26" s="36" t="s">
        <v>3</v>
      </c>
      <c r="J26" s="15" t="s">
        <v>2</v>
      </c>
      <c r="K26" s="14" t="s">
        <v>3</v>
      </c>
    </row>
    <row r="27" spans="1:20" x14ac:dyDescent="0.2">
      <c r="A27" s="5"/>
      <c r="B27" s="28"/>
      <c r="C27" s="24"/>
      <c r="D27" s="28"/>
      <c r="E27" s="25"/>
      <c r="F27" s="27"/>
      <c r="G27" s="24"/>
      <c r="H27" s="28"/>
      <c r="I27" s="25"/>
      <c r="J27" s="27"/>
      <c r="K27" s="26"/>
      <c r="N27" s="30"/>
      <c r="O27" s="29"/>
      <c r="P27" s="31"/>
      <c r="Q27" s="30"/>
      <c r="R27" s="30"/>
      <c r="S27" s="30"/>
      <c r="T27" s="29"/>
    </row>
    <row r="28" spans="1:20" x14ac:dyDescent="0.2">
      <c r="A28" s="5" t="s">
        <v>18</v>
      </c>
      <c r="B28" s="37">
        <f t="shared" ref="B28:B35" si="10">B8+J8</f>
        <v>871.79333930575672</v>
      </c>
      <c r="C28" s="40">
        <f t="shared" ref="C28:C35" si="11">B28/J28*100</f>
        <v>7.9317200461844335</v>
      </c>
      <c r="D28" s="37">
        <f t="shared" ref="D28:D35" si="12">D8+L8</f>
        <v>371.92741278761997</v>
      </c>
      <c r="E28" s="42">
        <f t="shared" ref="E28:E35" si="13">D28/J28*100</f>
        <v>3.3838571399069166</v>
      </c>
      <c r="F28" s="39">
        <f t="shared" ref="F28:F35" si="14">F8+N8</f>
        <v>8540.0584075800325</v>
      </c>
      <c r="G28" s="40">
        <f t="shared" ref="G28:G35" si="15">F28/J28*100</f>
        <v>77.698864413130721</v>
      </c>
      <c r="H28" s="37">
        <f t="shared" ref="H28:H35" si="16">H8+P8</f>
        <v>1207.4476389216111</v>
      </c>
      <c r="I28" s="42">
        <f t="shared" ref="I28:I35" si="17">H28/J28*100</f>
        <v>10.985558400777936</v>
      </c>
      <c r="J28" s="39">
        <f t="shared" ref="J28:J35" si="18">R8</f>
        <v>10991.22679859502</v>
      </c>
      <c r="K28" s="46">
        <f t="shared" ref="K28:K35" si="19">C28+E28+G28+I28</f>
        <v>100</v>
      </c>
      <c r="N28" s="30"/>
      <c r="O28" s="29"/>
      <c r="P28" s="31"/>
      <c r="Q28" s="30"/>
      <c r="R28" s="30"/>
      <c r="S28" s="30"/>
      <c r="T28" s="29"/>
    </row>
    <row r="29" spans="1:20" x14ac:dyDescent="0.2">
      <c r="A29" s="5" t="s">
        <v>20</v>
      </c>
      <c r="B29" s="37">
        <f t="shared" si="10"/>
        <v>80.734984272232168</v>
      </c>
      <c r="C29" s="40">
        <f t="shared" si="11"/>
        <v>2.1168871244738976</v>
      </c>
      <c r="D29" s="37">
        <f t="shared" si="12"/>
        <v>19.153267863438543</v>
      </c>
      <c r="E29" s="42">
        <f t="shared" si="13"/>
        <v>0.50220244045625961</v>
      </c>
      <c r="F29" s="39">
        <f t="shared" si="14"/>
        <v>3449.1965832924006</v>
      </c>
      <c r="G29" s="40">
        <f t="shared" si="15"/>
        <v>90.438611003264015</v>
      </c>
      <c r="H29" s="37">
        <f t="shared" si="16"/>
        <v>264.76916457190185</v>
      </c>
      <c r="I29" s="42">
        <f t="shared" si="17"/>
        <v>6.9422994318058251</v>
      </c>
      <c r="J29" s="39">
        <f t="shared" si="18"/>
        <v>3813.8539999999734</v>
      </c>
      <c r="K29" s="46">
        <f t="shared" si="19"/>
        <v>100</v>
      </c>
      <c r="N29" s="30"/>
      <c r="O29" s="29"/>
      <c r="P29" s="31"/>
      <c r="Q29" s="30"/>
      <c r="R29" s="30"/>
      <c r="S29" s="30"/>
      <c r="T29" s="29"/>
    </row>
    <row r="30" spans="1:20" x14ac:dyDescent="0.2">
      <c r="A30" s="5" t="s">
        <v>4</v>
      </c>
      <c r="B30" s="37">
        <f t="shared" si="10"/>
        <v>2691.0395924529971</v>
      </c>
      <c r="C30" s="40">
        <f t="shared" si="11"/>
        <v>7.0576815649504105</v>
      </c>
      <c r="D30" s="37">
        <f t="shared" si="12"/>
        <v>1210.3474181599618</v>
      </c>
      <c r="E30" s="42">
        <f t="shared" si="13"/>
        <v>3.1743296101215166</v>
      </c>
      <c r="F30" s="39">
        <f t="shared" si="14"/>
        <v>25542.923784955972</v>
      </c>
      <c r="G30" s="40">
        <f t="shared" si="15"/>
        <v>66.990401336938291</v>
      </c>
      <c r="H30" s="37">
        <f t="shared" si="16"/>
        <v>8684.9185793739071</v>
      </c>
      <c r="I30" s="42">
        <f t="shared" si="17"/>
        <v>22.777587487989788</v>
      </c>
      <c r="J30" s="39">
        <f t="shared" si="18"/>
        <v>38129.229374942835</v>
      </c>
      <c r="K30" s="46">
        <f t="shared" si="19"/>
        <v>100.00000000000001</v>
      </c>
      <c r="N30" s="30"/>
      <c r="O30" s="29"/>
      <c r="P30" s="31"/>
      <c r="Q30" s="30"/>
      <c r="R30" s="30"/>
      <c r="S30" s="30"/>
      <c r="T30" s="29"/>
    </row>
    <row r="31" spans="1:20" x14ac:dyDescent="0.2">
      <c r="A31" s="5" t="s">
        <v>5</v>
      </c>
      <c r="B31" s="37">
        <f t="shared" si="10"/>
        <v>7049.4848740390144</v>
      </c>
      <c r="C31" s="40">
        <f t="shared" si="11"/>
        <v>8.9275294275345054</v>
      </c>
      <c r="D31" s="37">
        <f t="shared" si="12"/>
        <v>7832.4119316805181</v>
      </c>
      <c r="E31" s="42">
        <f t="shared" si="13"/>
        <v>9.9190351150561558</v>
      </c>
      <c r="F31" s="39">
        <f t="shared" si="14"/>
        <v>29317.008446942047</v>
      </c>
      <c r="G31" s="40">
        <f t="shared" si="15"/>
        <v>37.12731643715054</v>
      </c>
      <c r="H31" s="37">
        <f t="shared" si="16"/>
        <v>34764.540695741794</v>
      </c>
      <c r="I31" s="42">
        <f t="shared" si="17"/>
        <v>44.026119020258804</v>
      </c>
      <c r="J31" s="39">
        <f t="shared" si="18"/>
        <v>78963.445948403372</v>
      </c>
      <c r="K31" s="46">
        <f t="shared" si="19"/>
        <v>100</v>
      </c>
      <c r="N31" s="30"/>
      <c r="O31" s="29"/>
      <c r="P31" s="31"/>
      <c r="Q31" s="30"/>
      <c r="R31" s="30"/>
      <c r="S31" s="30"/>
      <c r="T31" s="29"/>
    </row>
    <row r="32" spans="1:20" x14ac:dyDescent="0.2">
      <c r="A32" s="5" t="s">
        <v>25</v>
      </c>
      <c r="B32" s="37">
        <f t="shared" si="10"/>
        <v>953.63799422113993</v>
      </c>
      <c r="C32" s="40">
        <f t="shared" si="11"/>
        <v>28.099936581512498</v>
      </c>
      <c r="D32" s="37">
        <f t="shared" si="12"/>
        <v>524.18306074197119</v>
      </c>
      <c r="E32" s="42">
        <f t="shared" si="13"/>
        <v>15.445599748762595</v>
      </c>
      <c r="F32" s="39">
        <f t="shared" si="14"/>
        <v>1108.7140817785585</v>
      </c>
      <c r="G32" s="40">
        <f t="shared" si="15"/>
        <v>32.66941499164183</v>
      </c>
      <c r="H32" s="37">
        <f t="shared" si="16"/>
        <v>807.20203933636196</v>
      </c>
      <c r="I32" s="42">
        <f t="shared" si="17"/>
        <v>23.785048678083083</v>
      </c>
      <c r="J32" s="39">
        <f t="shared" si="18"/>
        <v>3393.7371760780316</v>
      </c>
      <c r="K32" s="46">
        <f t="shared" si="19"/>
        <v>100</v>
      </c>
      <c r="N32" s="30"/>
      <c r="O32" s="29"/>
      <c r="P32" s="31"/>
      <c r="Q32" s="30"/>
      <c r="R32" s="30"/>
      <c r="S32" s="30"/>
      <c r="T32" s="29"/>
    </row>
    <row r="33" spans="1:20" x14ac:dyDescent="0.2">
      <c r="A33" s="5" t="s">
        <v>6</v>
      </c>
      <c r="B33" s="37">
        <f t="shared" si="10"/>
        <v>1169.7160609147729</v>
      </c>
      <c r="C33" s="40">
        <f t="shared" si="11"/>
        <v>7.4029107320754228</v>
      </c>
      <c r="D33" s="37">
        <f t="shared" si="12"/>
        <v>564.27861553429705</v>
      </c>
      <c r="E33" s="42">
        <f t="shared" si="13"/>
        <v>3.571212158575185</v>
      </c>
      <c r="F33" s="39">
        <f t="shared" si="14"/>
        <v>10659.711818596263</v>
      </c>
      <c r="G33" s="40">
        <f t="shared" si="15"/>
        <v>67.463291015260481</v>
      </c>
      <c r="H33" s="37">
        <f t="shared" si="16"/>
        <v>3407.0521963517281</v>
      </c>
      <c r="I33" s="42">
        <f t="shared" si="17"/>
        <v>21.562586094088918</v>
      </c>
      <c r="J33" s="39">
        <f t="shared" si="18"/>
        <v>15800.758691397059</v>
      </c>
      <c r="K33" s="46">
        <f t="shared" si="19"/>
        <v>100</v>
      </c>
      <c r="N33" s="30"/>
      <c r="O33" s="29"/>
      <c r="P33" s="31"/>
      <c r="Q33" s="30"/>
      <c r="R33" s="30"/>
      <c r="S33" s="30"/>
      <c r="T33" s="29"/>
    </row>
    <row r="34" spans="1:20" x14ac:dyDescent="0.2">
      <c r="A34" s="5" t="s">
        <v>7</v>
      </c>
      <c r="B34" s="37">
        <f t="shared" si="10"/>
        <v>1909.0857219846819</v>
      </c>
      <c r="C34" s="40">
        <f t="shared" si="11"/>
        <v>6.9572110965139693</v>
      </c>
      <c r="D34" s="37">
        <f t="shared" si="12"/>
        <v>714.39603538605843</v>
      </c>
      <c r="E34" s="42">
        <f t="shared" si="13"/>
        <v>2.6034472771219814</v>
      </c>
      <c r="F34" s="39">
        <f t="shared" si="14"/>
        <v>20925.693905235628</v>
      </c>
      <c r="G34" s="40">
        <f t="shared" si="15"/>
        <v>76.258739020063857</v>
      </c>
      <c r="H34" s="37">
        <f t="shared" si="16"/>
        <v>3891.2123822707226</v>
      </c>
      <c r="I34" s="42">
        <f t="shared" si="17"/>
        <v>14.180602606300175</v>
      </c>
      <c r="J34" s="39">
        <f t="shared" si="18"/>
        <v>27440.388044877094</v>
      </c>
      <c r="K34" s="46">
        <f t="shared" si="19"/>
        <v>99.999999999999972</v>
      </c>
      <c r="N34" s="30"/>
      <c r="O34" s="29"/>
      <c r="P34" s="31"/>
      <c r="Q34" s="30"/>
      <c r="R34" s="30"/>
      <c r="S34" s="30"/>
      <c r="T34" s="29"/>
    </row>
    <row r="35" spans="1:20" x14ac:dyDescent="0.2">
      <c r="A35" s="5" t="s">
        <v>8</v>
      </c>
      <c r="B35" s="37">
        <f t="shared" si="10"/>
        <v>1611.2675540823652</v>
      </c>
      <c r="C35" s="40">
        <f t="shared" si="11"/>
        <v>5.8150061975286746</v>
      </c>
      <c r="D35" s="37">
        <f t="shared" si="12"/>
        <v>986.11685841233657</v>
      </c>
      <c r="E35" s="42">
        <f t="shared" si="13"/>
        <v>3.5588599972901322</v>
      </c>
      <c r="F35" s="39">
        <f t="shared" si="14"/>
        <v>17251.288988794309</v>
      </c>
      <c r="G35" s="40">
        <f t="shared" si="15"/>
        <v>62.259276636603268</v>
      </c>
      <c r="H35" s="37">
        <f t="shared" si="16"/>
        <v>7860.11141079149</v>
      </c>
      <c r="I35" s="42">
        <f t="shared" si="17"/>
        <v>28.36685716857793</v>
      </c>
      <c r="J35" s="39">
        <f t="shared" si="18"/>
        <v>27708.784812080499</v>
      </c>
      <c r="K35" s="46">
        <f t="shared" si="19"/>
        <v>100</v>
      </c>
      <c r="M35" s="30"/>
      <c r="N35" s="30"/>
      <c r="O35" s="29"/>
      <c r="P35" s="31"/>
    </row>
    <row r="36" spans="1:20" x14ac:dyDescent="0.2">
      <c r="A36" s="5"/>
      <c r="B36" s="37"/>
      <c r="C36" s="40"/>
      <c r="D36" s="37"/>
      <c r="E36" s="42"/>
      <c r="F36" s="39"/>
      <c r="G36" s="40"/>
      <c r="H36" s="37"/>
      <c r="I36" s="42"/>
      <c r="J36" s="39"/>
      <c r="K36" s="46"/>
      <c r="M36" s="30"/>
      <c r="N36" s="30"/>
      <c r="O36" s="29"/>
      <c r="P36" s="31"/>
    </row>
    <row r="37" spans="1:20" x14ac:dyDescent="0.2">
      <c r="A37" s="12" t="s">
        <v>1</v>
      </c>
      <c r="B37" s="38">
        <f>B17+J17</f>
        <v>16336.760121272961</v>
      </c>
      <c r="C37" s="41">
        <f>B37/J37*100</f>
        <v>7.921182727205248</v>
      </c>
      <c r="D37" s="38">
        <f>D17+L17</f>
        <v>12222.8146005662</v>
      </c>
      <c r="E37" s="43">
        <f>D37/J37*100</f>
        <v>5.9264595411279704</v>
      </c>
      <c r="F37" s="44">
        <f>F17+N17</f>
        <v>116794.59601717522</v>
      </c>
      <c r="G37" s="41">
        <f>F37/J37*100</f>
        <v>56.630037396305688</v>
      </c>
      <c r="H37" s="38">
        <f>H17+P17</f>
        <v>60887.254107359506</v>
      </c>
      <c r="I37" s="43">
        <f>H37/J37*100</f>
        <v>29.522320335361091</v>
      </c>
      <c r="J37" s="44">
        <f>B37+D37+F37+H37</f>
        <v>206241.42484637391</v>
      </c>
      <c r="K37" s="47">
        <f>(J37/$J$57)*100</f>
        <v>100.00000000000003</v>
      </c>
    </row>
    <row r="38" spans="1:20" x14ac:dyDescent="0.2">
      <c r="Q38" s="30"/>
      <c r="R38" s="30"/>
    </row>
    <row r="39" spans="1:20" x14ac:dyDescent="0.2">
      <c r="A39" s="35" t="s">
        <v>24</v>
      </c>
    </row>
    <row r="41" spans="1:20" ht="10.5" x14ac:dyDescent="0.25">
      <c r="A41" s="1" t="s">
        <v>23</v>
      </c>
    </row>
    <row r="42" spans="1:20" x14ac:dyDescent="0.2">
      <c r="A42" s="2" t="s">
        <v>28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4" spans="1:20" x14ac:dyDescent="0.2">
      <c r="A44" s="3"/>
      <c r="B44" s="18" t="s">
        <v>16</v>
      </c>
      <c r="C44" s="20"/>
      <c r="D44" s="20"/>
      <c r="E44" s="19"/>
      <c r="F44" s="20" t="s">
        <v>17</v>
      </c>
      <c r="G44" s="20"/>
      <c r="H44" s="20"/>
      <c r="I44" s="19"/>
      <c r="J44" s="21"/>
      <c r="K44" s="22"/>
    </row>
    <row r="45" spans="1:20" x14ac:dyDescent="0.2">
      <c r="A45" s="5" t="s">
        <v>0</v>
      </c>
      <c r="B45" s="6" t="s">
        <v>9</v>
      </c>
      <c r="C45" s="7"/>
      <c r="D45" s="8" t="s">
        <v>10</v>
      </c>
      <c r="E45" s="9"/>
      <c r="F45" s="10" t="s">
        <v>9</v>
      </c>
      <c r="G45" s="7"/>
      <c r="H45" s="10" t="s">
        <v>10</v>
      </c>
      <c r="I45" s="11"/>
      <c r="J45" s="10" t="s">
        <v>1</v>
      </c>
      <c r="K45" s="8"/>
    </row>
    <row r="46" spans="1:20" x14ac:dyDescent="0.2">
      <c r="A46" s="12"/>
      <c r="B46" s="13" t="s">
        <v>2</v>
      </c>
      <c r="C46" s="14" t="s">
        <v>3</v>
      </c>
      <c r="D46" s="15" t="s">
        <v>2</v>
      </c>
      <c r="E46" s="36" t="s">
        <v>3</v>
      </c>
      <c r="F46" s="15" t="s">
        <v>2</v>
      </c>
      <c r="G46" s="14" t="s">
        <v>3</v>
      </c>
      <c r="H46" s="15" t="s">
        <v>2</v>
      </c>
      <c r="I46" s="36" t="s">
        <v>3</v>
      </c>
      <c r="J46" s="15" t="s">
        <v>2</v>
      </c>
      <c r="K46" s="14" t="s">
        <v>3</v>
      </c>
    </row>
    <row r="47" spans="1:20" x14ac:dyDescent="0.2">
      <c r="A47" s="5"/>
      <c r="B47" s="5"/>
      <c r="C47" s="5"/>
      <c r="D47" s="5"/>
      <c r="E47" s="16"/>
      <c r="F47" s="17"/>
      <c r="G47" s="5"/>
      <c r="H47" s="5"/>
      <c r="I47" s="16"/>
      <c r="J47" s="17"/>
      <c r="K47" s="5"/>
    </row>
    <row r="48" spans="1:20" x14ac:dyDescent="0.2">
      <c r="A48" s="5" t="s">
        <v>18</v>
      </c>
      <c r="B48" s="37">
        <f t="shared" ref="B48:B55" si="20">B8+F8</f>
        <v>8457.8841521995328</v>
      </c>
      <c r="C48" s="40">
        <f t="shared" ref="C48:C54" si="21">B48/J48*100</f>
        <v>76.951229441291133</v>
      </c>
      <c r="D48" s="37">
        <f t="shared" ref="D48:D55" si="22">D8+H8</f>
        <v>1530.8793542206727</v>
      </c>
      <c r="E48" s="42">
        <f t="shared" ref="E48:E54" si="23">D48/J48*100</f>
        <v>13.928193660932928</v>
      </c>
      <c r="F48" s="39">
        <f t="shared" ref="F48:F55" si="24">J8+N8</f>
        <v>953.96759468625658</v>
      </c>
      <c r="G48" s="40">
        <f t="shared" ref="G48:G54" si="25">F48/J48*100</f>
        <v>8.67935501802401</v>
      </c>
      <c r="H48" s="37">
        <f t="shared" ref="H48:H55" si="26">L8+P8</f>
        <v>48.495697488558363</v>
      </c>
      <c r="I48" s="42">
        <f t="shared" ref="I48:I54" si="27">H48/J48*100</f>
        <v>0.44122187975192578</v>
      </c>
      <c r="J48" s="39">
        <f t="shared" ref="J48:J55" si="28">R8</f>
        <v>10991.22679859502</v>
      </c>
      <c r="K48" s="46">
        <f>C48+E48+G48+I48</f>
        <v>100</v>
      </c>
    </row>
    <row r="49" spans="1:11" x14ac:dyDescent="0.2">
      <c r="A49" s="5" t="s">
        <v>20</v>
      </c>
      <c r="B49" s="37">
        <f t="shared" si="20"/>
        <v>3418.4004351961735</v>
      </c>
      <c r="C49" s="40">
        <f t="shared" si="21"/>
        <v>89.631129959253741</v>
      </c>
      <c r="D49" s="37">
        <f t="shared" si="22"/>
        <v>280.46756480379997</v>
      </c>
      <c r="E49" s="42">
        <f t="shared" si="23"/>
        <v>7.3539145652613325</v>
      </c>
      <c r="F49" s="39">
        <f t="shared" si="24"/>
        <v>111.53113236845957</v>
      </c>
      <c r="G49" s="40">
        <f t="shared" si="25"/>
        <v>2.9243681684841722</v>
      </c>
      <c r="H49" s="37">
        <f t="shared" si="26"/>
        <v>3.454867631540441</v>
      </c>
      <c r="I49" s="42">
        <f t="shared" si="27"/>
        <v>9.0587307000752126E-2</v>
      </c>
      <c r="J49" s="39">
        <f t="shared" si="28"/>
        <v>3813.8539999999734</v>
      </c>
      <c r="K49" s="46">
        <f t="shared" ref="K49:K54" si="29">C49+E49+G49+I49</f>
        <v>100</v>
      </c>
    </row>
    <row r="50" spans="1:11" x14ac:dyDescent="0.2">
      <c r="A50" s="5" t="s">
        <v>4</v>
      </c>
      <c r="B50" s="37">
        <f t="shared" si="20"/>
        <v>25461.972257265988</v>
      </c>
      <c r="C50" s="40">
        <f t="shared" si="21"/>
        <v>66.778093013331883</v>
      </c>
      <c r="D50" s="37">
        <f t="shared" si="22"/>
        <v>9749.6040701312886</v>
      </c>
      <c r="E50" s="42">
        <f t="shared" si="23"/>
        <v>25.56989540559238</v>
      </c>
      <c r="F50" s="39">
        <f t="shared" si="24"/>
        <v>2771.9911201429786</v>
      </c>
      <c r="G50" s="40">
        <f t="shared" si="25"/>
        <v>7.2699898885568146</v>
      </c>
      <c r="H50" s="37">
        <f t="shared" si="26"/>
        <v>145.66192740258057</v>
      </c>
      <c r="I50" s="42">
        <f t="shared" si="27"/>
        <v>0.38202169251892715</v>
      </c>
      <c r="J50" s="39">
        <f t="shared" si="28"/>
        <v>38129.229374942835</v>
      </c>
      <c r="K50" s="46">
        <f t="shared" si="29"/>
        <v>100.00000000000001</v>
      </c>
    </row>
    <row r="51" spans="1:11" x14ac:dyDescent="0.2">
      <c r="A51" s="5" t="s">
        <v>5</v>
      </c>
      <c r="B51" s="37">
        <f t="shared" si="20"/>
        <v>32981.141647187338</v>
      </c>
      <c r="C51" s="40">
        <f t="shared" si="21"/>
        <v>41.767606835114584</v>
      </c>
      <c r="D51" s="37">
        <f t="shared" si="22"/>
        <v>41389.745301216033</v>
      </c>
      <c r="E51" s="42">
        <f t="shared" si="23"/>
        <v>52.416336197208381</v>
      </c>
      <c r="F51" s="39">
        <f t="shared" si="24"/>
        <v>3385.3516737937221</v>
      </c>
      <c r="G51" s="40">
        <f t="shared" si="25"/>
        <v>4.2872390295704585</v>
      </c>
      <c r="H51" s="37">
        <f t="shared" si="26"/>
        <v>1207.207326206279</v>
      </c>
      <c r="I51" s="42">
        <f t="shared" si="27"/>
        <v>1.5288179381065736</v>
      </c>
      <c r="J51" s="39">
        <f t="shared" si="28"/>
        <v>78963.445948403372</v>
      </c>
      <c r="K51" s="46">
        <f t="shared" si="29"/>
        <v>99.999999999999986</v>
      </c>
    </row>
    <row r="52" spans="1:11" x14ac:dyDescent="0.2">
      <c r="A52" s="5" t="s">
        <v>25</v>
      </c>
      <c r="B52" s="37">
        <f t="shared" si="20"/>
        <v>1398.9796992615452</v>
      </c>
      <c r="C52" s="40">
        <f t="shared" si="21"/>
        <v>41.222393682184737</v>
      </c>
      <c r="D52" s="37">
        <f t="shared" si="22"/>
        <v>1271.4011146543237</v>
      </c>
      <c r="E52" s="42">
        <f t="shared" si="23"/>
        <v>37.463157831320835</v>
      </c>
      <c r="F52" s="39">
        <f t="shared" si="24"/>
        <v>663.37237673815332</v>
      </c>
      <c r="G52" s="40">
        <f t="shared" si="25"/>
        <v>19.54695789096959</v>
      </c>
      <c r="H52" s="37">
        <f t="shared" si="26"/>
        <v>59.983985424009454</v>
      </c>
      <c r="I52" s="42">
        <f t="shared" si="27"/>
        <v>1.7674905955248388</v>
      </c>
      <c r="J52" s="39">
        <f t="shared" si="28"/>
        <v>3393.7371760780316</v>
      </c>
      <c r="K52" s="46">
        <f t="shared" si="29"/>
        <v>100</v>
      </c>
    </row>
    <row r="53" spans="1:11" x14ac:dyDescent="0.2">
      <c r="A53" s="5" t="s">
        <v>6</v>
      </c>
      <c r="B53" s="37">
        <f t="shared" si="20"/>
        <v>10677.255982271119</v>
      </c>
      <c r="C53" s="40">
        <f t="shared" si="21"/>
        <v>67.574324694196477</v>
      </c>
      <c r="D53" s="37">
        <f t="shared" si="22"/>
        <v>3863.6640519059674</v>
      </c>
      <c r="E53" s="42">
        <f t="shared" si="23"/>
        <v>24.452395782802459</v>
      </c>
      <c r="F53" s="39">
        <f t="shared" si="24"/>
        <v>1152.1718972399158</v>
      </c>
      <c r="G53" s="40">
        <f t="shared" si="25"/>
        <v>7.2918770531394266</v>
      </c>
      <c r="H53" s="37">
        <f t="shared" si="26"/>
        <v>107.66675998005731</v>
      </c>
      <c r="I53" s="42">
        <f t="shared" si="27"/>
        <v>0.68140246986163999</v>
      </c>
      <c r="J53" s="39">
        <f t="shared" si="28"/>
        <v>15800.758691397059</v>
      </c>
      <c r="K53" s="46">
        <f t="shared" si="29"/>
        <v>100</v>
      </c>
    </row>
    <row r="54" spans="1:11" x14ac:dyDescent="0.2">
      <c r="A54" s="5" t="s">
        <v>7</v>
      </c>
      <c r="B54" s="37">
        <f t="shared" si="20"/>
        <v>21287.852836401489</v>
      </c>
      <c r="C54" s="40">
        <f t="shared" si="21"/>
        <v>77.578541533692942</v>
      </c>
      <c r="D54" s="37">
        <f t="shared" si="22"/>
        <v>4397.6901635983813</v>
      </c>
      <c r="E54" s="42">
        <f t="shared" si="23"/>
        <v>16.026341013859664</v>
      </c>
      <c r="F54" s="39">
        <f t="shared" si="24"/>
        <v>1546.9267908188208</v>
      </c>
      <c r="G54" s="40">
        <f t="shared" si="25"/>
        <v>5.6374085828848912</v>
      </c>
      <c r="H54" s="37">
        <f t="shared" si="26"/>
        <v>207.91825405839944</v>
      </c>
      <c r="I54" s="42">
        <f t="shared" si="27"/>
        <v>0.75770886956249206</v>
      </c>
      <c r="J54" s="39">
        <f t="shared" si="28"/>
        <v>27440.388044877094</v>
      </c>
      <c r="K54" s="46">
        <f t="shared" si="29"/>
        <v>99.999999999999986</v>
      </c>
    </row>
    <row r="55" spans="1:11" x14ac:dyDescent="0.2">
      <c r="A55" s="5" t="s">
        <v>8</v>
      </c>
      <c r="B55" s="37">
        <f t="shared" si="20"/>
        <v>17674.374610915951</v>
      </c>
      <c r="C55" s="40">
        <f>B55/J55*100</f>
        <v>63.786177310851478</v>
      </c>
      <c r="D55" s="37">
        <f t="shared" si="22"/>
        <v>8669.4902011645518</v>
      </c>
      <c r="E55" s="42">
        <f>D55/J55*100</f>
        <v>31.287875884707944</v>
      </c>
      <c r="F55" s="39">
        <f t="shared" si="24"/>
        <v>1188.181931960725</v>
      </c>
      <c r="G55" s="40">
        <f>F55/J55*100</f>
        <v>4.2881055232804739</v>
      </c>
      <c r="H55" s="37">
        <f t="shared" si="26"/>
        <v>176.73806803927448</v>
      </c>
      <c r="I55" s="42">
        <f>H55/J55*100</f>
        <v>0.63784128116011807</v>
      </c>
      <c r="J55" s="39">
        <f t="shared" si="28"/>
        <v>27708.784812080499</v>
      </c>
      <c r="K55" s="46">
        <f>C55+E55+G55+I55</f>
        <v>100.00000000000003</v>
      </c>
    </row>
    <row r="56" spans="1:11" x14ac:dyDescent="0.2">
      <c r="A56" s="5"/>
      <c r="B56" s="37"/>
      <c r="C56" s="40"/>
      <c r="D56" s="37"/>
      <c r="E56" s="42"/>
      <c r="F56" s="39"/>
      <c r="G56" s="40"/>
      <c r="H56" s="37"/>
      <c r="I56" s="42"/>
      <c r="J56" s="39"/>
      <c r="K56" s="46"/>
    </row>
    <row r="57" spans="1:11" x14ac:dyDescent="0.2">
      <c r="A57" s="12" t="s">
        <v>1</v>
      </c>
      <c r="B57" s="38">
        <f>B17+F17</f>
        <v>121357.86162069914</v>
      </c>
      <c r="C57" s="41">
        <f>B57/J57*100</f>
        <v>58.842621801656371</v>
      </c>
      <c r="D57" s="38">
        <f>D17+H17</f>
        <v>71152.941821695014</v>
      </c>
      <c r="E57" s="43">
        <f>D57/J57*100</f>
        <v>34.499830417044372</v>
      </c>
      <c r="F57" s="44">
        <f>J17+N17</f>
        <v>11773.494517749032</v>
      </c>
      <c r="G57" s="41">
        <f>F57/J57*100</f>
        <v>5.7085983218545602</v>
      </c>
      <c r="H57" s="38">
        <f>L17+P17</f>
        <v>1957.1268862306993</v>
      </c>
      <c r="I57" s="43">
        <f>H57/J57*100</f>
        <v>0.94894945944469367</v>
      </c>
      <c r="J57" s="44">
        <f>R17</f>
        <v>206241.42484637388</v>
      </c>
      <c r="K57" s="47">
        <f>(J57/$J$57)*100</f>
        <v>100</v>
      </c>
    </row>
    <row r="59" spans="1:11" x14ac:dyDescent="0.2">
      <c r="A59" s="35" t="s">
        <v>24</v>
      </c>
    </row>
    <row r="60" spans="1:11" x14ac:dyDescent="0.2">
      <c r="A60" s="3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rowBreaks count="2" manualBreakCount="2">
    <brk id="20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2016-09-29T13:05:46Z</cp:lastPrinted>
  <dcterms:created xsi:type="dcterms:W3CDTF">2001-07-11T05:31:53Z</dcterms:created>
  <dcterms:modified xsi:type="dcterms:W3CDTF">2024-09-25T15:41:05Z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2024-08-12T13:07:18Z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9ddf1440-0cdc-4eed-b5cd-fe2567e8b349</vt:lpwstr>
  </property>
  <property fmtid="{D5CDD505-2E9C-101B-9397-08002B2CF9AE}" pid="8" name="MSIP_Label_1e6039e1-a83a-4485-9581-62128b86c05c_ContentBits">
    <vt:lpwstr>3</vt:lpwstr>
  </property>
</Properties>
</file>