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3Snapback\Process\Report23\DY\Tables\"/>
    </mc:Choice>
  </mc:AlternateContent>
  <xr:revisionPtr revIDLastSave="0" documentId="13_ncr:1_{80F6D3F3-C04B-4F4B-9369-48CC1472B4C1}" xr6:coauthVersionLast="47" xr6:coauthVersionMax="47" xr10:uidLastSave="{00000000-0000-0000-0000-000000000000}"/>
  <bookViews>
    <workbookView xWindow="9600" yWindow="0" windowWidth="9600" windowHeight="11400" activeTab="2" xr2:uid="{00000000-000D-0000-FFFF-FFFF00000000}"/>
  </bookViews>
  <sheets>
    <sheet name="Scheduled" sheetId="1" r:id="rId1"/>
    <sheet name="Charter" sheetId="2" r:id="rId2"/>
    <sheet name="AL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15" i="4"/>
  <c r="J16" i="4"/>
  <c r="J18" i="4"/>
  <c r="J7" i="4"/>
  <c r="H8" i="4"/>
  <c r="H9" i="4"/>
  <c r="H10" i="4"/>
  <c r="H11" i="4"/>
  <c r="H12" i="4"/>
  <c r="H13" i="4"/>
  <c r="H14" i="4"/>
  <c r="H15" i="4"/>
  <c r="H16" i="4"/>
  <c r="H18" i="4"/>
  <c r="H7" i="4"/>
  <c r="F8" i="4"/>
  <c r="F9" i="4"/>
  <c r="F10" i="4"/>
  <c r="F20" i="4" s="1"/>
  <c r="F11" i="4"/>
  <c r="G11" i="4" s="1"/>
  <c r="F12" i="4"/>
  <c r="F13" i="4"/>
  <c r="F14" i="4"/>
  <c r="G14" i="4" s="1"/>
  <c r="F15" i="4"/>
  <c r="F16" i="4"/>
  <c r="F18" i="4"/>
  <c r="F7" i="4"/>
  <c r="D8" i="4"/>
  <c r="D9" i="4"/>
  <c r="D10" i="4"/>
  <c r="D11" i="4"/>
  <c r="D12" i="4"/>
  <c r="D13" i="4"/>
  <c r="D14" i="4"/>
  <c r="D15" i="4"/>
  <c r="D16" i="4"/>
  <c r="D18" i="4"/>
  <c r="D7" i="4"/>
  <c r="B8" i="4"/>
  <c r="B9" i="4"/>
  <c r="B10" i="4"/>
  <c r="B11" i="4"/>
  <c r="B20" i="4" s="1"/>
  <c r="B12" i="4"/>
  <c r="B13" i="4"/>
  <c r="B14" i="4"/>
  <c r="B15" i="4"/>
  <c r="B16" i="4"/>
  <c r="B18" i="4"/>
  <c r="B7" i="4"/>
  <c r="F42" i="4"/>
  <c r="F41" i="4"/>
  <c r="F40" i="4"/>
  <c r="F39" i="4"/>
  <c r="F38" i="4"/>
  <c r="F37" i="4"/>
  <c r="F36" i="4"/>
  <c r="F35" i="4"/>
  <c r="F34" i="4"/>
  <c r="F33" i="4"/>
  <c r="F32" i="4"/>
  <c r="F31" i="4"/>
  <c r="D42" i="4"/>
  <c r="D41" i="4"/>
  <c r="D40" i="4"/>
  <c r="D39" i="4"/>
  <c r="D38" i="4"/>
  <c r="D37" i="4"/>
  <c r="D36" i="4"/>
  <c r="D35" i="4"/>
  <c r="D34" i="4"/>
  <c r="D33" i="4"/>
  <c r="D32" i="4"/>
  <c r="D31" i="4"/>
  <c r="B42" i="4"/>
  <c r="B41" i="4"/>
  <c r="B40" i="4"/>
  <c r="B39" i="4"/>
  <c r="B38" i="4"/>
  <c r="B37" i="4"/>
  <c r="B36" i="4"/>
  <c r="B35" i="4"/>
  <c r="B34" i="4"/>
  <c r="B33" i="4"/>
  <c r="B32" i="4"/>
  <c r="B31" i="4"/>
  <c r="F44" i="2"/>
  <c r="G42" i="2" s="1"/>
  <c r="D44" i="2"/>
  <c r="E35" i="2" s="1"/>
  <c r="B44" i="2"/>
  <c r="C31" i="2" s="1"/>
  <c r="J20" i="2"/>
  <c r="K13" i="2" s="1"/>
  <c r="H20" i="2"/>
  <c r="I16" i="2" s="1"/>
  <c r="F20" i="2"/>
  <c r="D20" i="2"/>
  <c r="B20" i="2"/>
  <c r="C8" i="2" s="1"/>
  <c r="F44" i="1"/>
  <c r="G40" i="1" s="1"/>
  <c r="B44" i="1"/>
  <c r="C42" i="1" s="1"/>
  <c r="D44" i="1"/>
  <c r="E40" i="1" s="1"/>
  <c r="F20" i="1"/>
  <c r="G11" i="1" s="1"/>
  <c r="B20" i="1"/>
  <c r="C11" i="1" s="1"/>
  <c r="D20" i="1"/>
  <c r="E10" i="1" s="1"/>
  <c r="H20" i="1"/>
  <c r="I12" i="1" s="1"/>
  <c r="J20" i="1"/>
  <c r="K14" i="1" s="1"/>
  <c r="I10" i="1"/>
  <c r="C9" i="2"/>
  <c r="I14" i="1"/>
  <c r="I11" i="1"/>
  <c r="I15" i="1"/>
  <c r="I18" i="1"/>
  <c r="E31" i="1"/>
  <c r="C40" i="2"/>
  <c r="C32" i="2"/>
  <c r="G32" i="2"/>
  <c r="J20" i="4" l="1"/>
  <c r="K16" i="4" s="1"/>
  <c r="I14" i="2"/>
  <c r="I18" i="2"/>
  <c r="I15" i="2"/>
  <c r="I8" i="2"/>
  <c r="I12" i="2"/>
  <c r="C13" i="2"/>
  <c r="C38" i="2"/>
  <c r="C35" i="2"/>
  <c r="C34" i="2"/>
  <c r="C37" i="2"/>
  <c r="C33" i="2"/>
  <c r="G35" i="2"/>
  <c r="G36" i="2"/>
  <c r="G38" i="2"/>
  <c r="G34" i="2"/>
  <c r="G39" i="2"/>
  <c r="G31" i="2"/>
  <c r="G40" i="2"/>
  <c r="G37" i="2"/>
  <c r="G33" i="2"/>
  <c r="B44" i="4"/>
  <c r="C39" i="4" s="1"/>
  <c r="C31" i="1"/>
  <c r="C33" i="1"/>
  <c r="C39" i="1"/>
  <c r="C37" i="1"/>
  <c r="C40" i="1"/>
  <c r="G8" i="1"/>
  <c r="G13" i="4"/>
  <c r="G12" i="4"/>
  <c r="G32" i="1"/>
  <c r="G38" i="1"/>
  <c r="G39" i="1"/>
  <c r="G33" i="1"/>
  <c r="H20" i="4"/>
  <c r="I8" i="4" s="1"/>
  <c r="I9" i="1"/>
  <c r="I13" i="1"/>
  <c r="I7" i="1"/>
  <c r="I16" i="1"/>
  <c r="I8" i="1"/>
  <c r="E13" i="1"/>
  <c r="E8" i="1"/>
  <c r="C13" i="1"/>
  <c r="C15" i="1"/>
  <c r="C10" i="1"/>
  <c r="C8" i="1"/>
  <c r="C16" i="1"/>
  <c r="C18" i="1"/>
  <c r="C7" i="1"/>
  <c r="C14" i="1"/>
  <c r="E33" i="1"/>
  <c r="E39" i="1"/>
  <c r="E36" i="1"/>
  <c r="D20" i="4"/>
  <c r="E12" i="4" s="1"/>
  <c r="K10" i="2"/>
  <c r="K18" i="2"/>
  <c r="K9" i="2"/>
  <c r="K8" i="2"/>
  <c r="K15" i="2"/>
  <c r="K12" i="2"/>
  <c r="K11" i="2"/>
  <c r="K7" i="2"/>
  <c r="K14" i="2"/>
  <c r="K16" i="2"/>
  <c r="F44" i="4"/>
  <c r="G32" i="4" s="1"/>
  <c r="I10" i="2"/>
  <c r="I9" i="2"/>
  <c r="I13" i="2"/>
  <c r="I11" i="2"/>
  <c r="I7" i="2"/>
  <c r="C12" i="2"/>
  <c r="C18" i="2"/>
  <c r="C15" i="2"/>
  <c r="C10" i="2"/>
  <c r="C16" i="2"/>
  <c r="C14" i="2"/>
  <c r="C11" i="2"/>
  <c r="C7" i="2"/>
  <c r="E32" i="2"/>
  <c r="E39" i="2"/>
  <c r="E34" i="2"/>
  <c r="E38" i="2"/>
  <c r="E36" i="2"/>
  <c r="E37" i="2"/>
  <c r="E31" i="2"/>
  <c r="D44" i="4"/>
  <c r="E40" i="4" s="1"/>
  <c r="E42" i="2"/>
  <c r="E40" i="2"/>
  <c r="E33" i="2"/>
  <c r="C37" i="4"/>
  <c r="C39" i="2"/>
  <c r="C36" i="2"/>
  <c r="C42" i="2"/>
  <c r="K11" i="4"/>
  <c r="K10" i="4"/>
  <c r="K18" i="4"/>
  <c r="K12" i="4"/>
  <c r="K13" i="4"/>
  <c r="K8" i="4"/>
  <c r="K15" i="4"/>
  <c r="K16" i="1"/>
  <c r="K9" i="1"/>
  <c r="K7" i="1"/>
  <c r="K13" i="1"/>
  <c r="K10" i="1"/>
  <c r="K12" i="1"/>
  <c r="K15" i="1"/>
  <c r="K11" i="1"/>
  <c r="K7" i="4"/>
  <c r="K8" i="1"/>
  <c r="K18" i="1"/>
  <c r="G34" i="1"/>
  <c r="G35" i="1"/>
  <c r="G36" i="1"/>
  <c r="G37" i="1"/>
  <c r="G31" i="1"/>
  <c r="G42" i="1"/>
  <c r="G8" i="4"/>
  <c r="G18" i="4"/>
  <c r="G9" i="4"/>
  <c r="G7" i="4"/>
  <c r="G16" i="4"/>
  <c r="G15" i="4"/>
  <c r="G10" i="4"/>
  <c r="G14" i="1"/>
  <c r="G13" i="1"/>
  <c r="G18" i="1"/>
  <c r="G16" i="1"/>
  <c r="G9" i="1"/>
  <c r="G7" i="1"/>
  <c r="G15" i="1"/>
  <c r="G10" i="1"/>
  <c r="G12" i="1"/>
  <c r="E11" i="1"/>
  <c r="E18" i="1"/>
  <c r="E14" i="1"/>
  <c r="E15" i="1"/>
  <c r="E9" i="1"/>
  <c r="E7" i="1"/>
  <c r="E12" i="1"/>
  <c r="E16" i="1"/>
  <c r="C13" i="4"/>
  <c r="C7" i="4"/>
  <c r="C10" i="4"/>
  <c r="C8" i="4"/>
  <c r="C9" i="4"/>
  <c r="C12" i="4"/>
  <c r="C18" i="4"/>
  <c r="C16" i="4"/>
  <c r="C15" i="4"/>
  <c r="C14" i="4"/>
  <c r="C11" i="4"/>
  <c r="C9" i="1"/>
  <c r="C12" i="1"/>
  <c r="E38" i="1"/>
  <c r="E32" i="1"/>
  <c r="E35" i="1"/>
  <c r="E37" i="1"/>
  <c r="E42" i="1"/>
  <c r="E34" i="1"/>
  <c r="C36" i="1"/>
  <c r="C34" i="1"/>
  <c r="C32" i="1"/>
  <c r="C38" i="1"/>
  <c r="C35" i="1"/>
  <c r="K9" i="4" l="1"/>
  <c r="K14" i="4"/>
  <c r="I10" i="4"/>
  <c r="I14" i="4"/>
  <c r="I11" i="4"/>
  <c r="I16" i="4"/>
  <c r="I9" i="4"/>
  <c r="I15" i="4"/>
  <c r="I12" i="4"/>
  <c r="I13" i="4"/>
  <c r="I18" i="4"/>
  <c r="I7" i="4"/>
  <c r="C34" i="4"/>
  <c r="C35" i="4"/>
  <c r="C36" i="4"/>
  <c r="C40" i="4"/>
  <c r="C31" i="4"/>
  <c r="C32" i="4"/>
  <c r="C33" i="4"/>
  <c r="C42" i="4"/>
  <c r="C38" i="4"/>
  <c r="G40" i="4"/>
  <c r="E34" i="4"/>
  <c r="E38" i="4"/>
  <c r="E31" i="4"/>
  <c r="E39" i="4"/>
  <c r="E33" i="4"/>
  <c r="E13" i="4"/>
  <c r="E15" i="4"/>
  <c r="E10" i="4"/>
  <c r="E14" i="4"/>
  <c r="E11" i="4"/>
  <c r="E8" i="4"/>
  <c r="E9" i="4"/>
  <c r="E16" i="4"/>
  <c r="E7" i="4"/>
  <c r="E18" i="4"/>
  <c r="G31" i="4"/>
  <c r="G42" i="4"/>
  <c r="G36" i="4"/>
  <c r="G34" i="4"/>
  <c r="G35" i="4"/>
  <c r="G39" i="4"/>
  <c r="G33" i="4"/>
  <c r="G37" i="4"/>
  <c r="G38" i="4"/>
  <c r="E32" i="4"/>
  <c r="E36" i="4"/>
  <c r="E35" i="4"/>
  <c r="E42" i="4"/>
  <c r="E37" i="4"/>
</calcChain>
</file>

<file path=xl/sharedStrings.xml><?xml version="1.0" encoding="utf-8"?>
<sst xmlns="http://schemas.openxmlformats.org/spreadsheetml/2006/main" count="168" uniqueCount="32">
  <si>
    <t>Gatwick</t>
  </si>
  <si>
    <t>Heathrow</t>
  </si>
  <si>
    <t>Luton</t>
  </si>
  <si>
    <t>Stansted</t>
  </si>
  <si>
    <t>East Midlands</t>
  </si>
  <si>
    <t>North West</t>
  </si>
  <si>
    <t>Scotland</t>
  </si>
  <si>
    <t>South East</t>
  </si>
  <si>
    <t>South West</t>
  </si>
  <si>
    <t>Wales</t>
  </si>
  <si>
    <t>West Midlands</t>
  </si>
  <si>
    <t>Total</t>
  </si>
  <si>
    <t xml:space="preserve">000's </t>
  </si>
  <si>
    <t>%</t>
  </si>
  <si>
    <t>Region</t>
  </si>
  <si>
    <t>Manchester</t>
  </si>
  <si>
    <t>East of England</t>
  </si>
  <si>
    <t>North East</t>
  </si>
  <si>
    <t>Table 4.1a</t>
  </si>
  <si>
    <t>Table 4.1b</t>
  </si>
  <si>
    <t>Birmingham</t>
  </si>
  <si>
    <t>Table 4.2a</t>
  </si>
  <si>
    <t>Table 4.2b</t>
  </si>
  <si>
    <t>Table 4.3a</t>
  </si>
  <si>
    <t>Table 4.3b</t>
  </si>
  <si>
    <t>Yorkshire and the Humber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</si>
  <si>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</si>
  <si>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</si>
  <si>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Northern Ireland &amp; Eire</t>
  </si>
  <si>
    <t>Origin/destination of terminating scheduled passengers at the 2023 survey airports.</t>
  </si>
  <si>
    <t>Origin/destination of terminating charter passengers at the 2023 survey airports.</t>
  </si>
  <si>
    <t>Origin/destination of terminating passengers at the 2023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</si>
</sst>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"/>
    <numFmt numFmtId="165" formatCode="#,##0\ \ \ "/>
    <numFmt numFmtId="166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65" fontId="0" fillId="0" borderId="2" xfId="0" applyNumberFormat="1" applyBorder="1" applyAlignment="1"/>
    <xf numFmtId="166" fontId="0" fillId="0" borderId="8" xfId="0" applyNumberFormat="1" applyBorder="1" applyAlignment="1"/>
    <xf numFmtId="165" fontId="0" fillId="0" borderId="5" xfId="0" applyNumberFormat="1" applyBorder="1" applyAlignment="1"/>
    <xf numFmtId="165" fontId="0" fillId="0" borderId="10" xfId="0" applyNumberFormat="1" applyBorder="1" applyAlignment="1"/>
    <xf numFmtId="166" fontId="0" fillId="0" borderId="12" xfId="0" applyNumberFormat="1" applyBorder="1" applyAlignment="1"/>
    <xf numFmtId="0" fontId="3" fillId="0" borderId="0" xfId="0" applyFont="1" applyBorder="1"/>
    <xf numFmtId="3" fontId="0" fillId="0" borderId="0" xfId="0" applyNumberFormat="1" applyAlignment="1">
      <alignment horizontal="right" indent="1"/>
    </xf>
    <xf numFmtId="3" fontId="0" fillId="0" borderId="5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opLeftCell="A24" zoomScaleNormal="100" workbookViewId="0">
      <selection activeCell="B41" sqref="B41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18</v>
      </c>
    </row>
    <row r="2" spans="1:11" s="7" customFormat="1" x14ac:dyDescent="0.2">
      <c r="A2" s="7" t="s">
        <v>29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565.56711792527801</v>
      </c>
      <c r="C7" s="24">
        <f t="shared" ref="C7:C16" si="0">B7/B$20*100</f>
        <v>1.6788375572924712</v>
      </c>
      <c r="D7" s="29">
        <v>1881.4253783033801</v>
      </c>
      <c r="E7" s="24">
        <f t="shared" ref="E7:E16" si="1">D7/D$20*100</f>
        <v>3.2664778721348995</v>
      </c>
      <c r="F7" s="29">
        <v>37.3379925296774</v>
      </c>
      <c r="G7" s="24">
        <f t="shared" ref="G7:G16" si="2">F7/F$20*100</f>
        <v>1.1201525496531954</v>
      </c>
      <c r="H7" s="29">
        <v>1392.20296587499</v>
      </c>
      <c r="I7" s="24">
        <f t="shared" ref="I7:I16" si="3">H7/H$20*100</f>
        <v>9.2362485833283614</v>
      </c>
      <c r="J7" s="29">
        <v>1087.82022176647</v>
      </c>
      <c r="K7" s="24">
        <f>J7/J$20*100</f>
        <v>4.1785556266433925</v>
      </c>
    </row>
    <row r="8" spans="1:11" x14ac:dyDescent="0.2">
      <c r="A8" s="2" t="s">
        <v>16</v>
      </c>
      <c r="B8" s="29">
        <v>2318.6672792967001</v>
      </c>
      <c r="C8" s="24">
        <f t="shared" si="0"/>
        <v>6.882765259812623</v>
      </c>
      <c r="D8" s="29">
        <v>4738.8676584158002</v>
      </c>
      <c r="E8" s="24">
        <f t="shared" si="1"/>
        <v>8.2274888622741216</v>
      </c>
      <c r="F8" s="29">
        <v>308.34076425145201</v>
      </c>
      <c r="G8" s="24">
        <f t="shared" si="2"/>
        <v>9.2503284145164777</v>
      </c>
      <c r="H8" s="29">
        <v>3664.5927160739702</v>
      </c>
      <c r="I8" s="24">
        <f t="shared" si="3"/>
        <v>24.31189281445107</v>
      </c>
      <c r="J8" s="29">
        <v>8494.4071874504498</v>
      </c>
      <c r="K8" s="24">
        <f t="shared" ref="K8:K16" si="4">J8/J$20*100</f>
        <v>32.628877674734909</v>
      </c>
    </row>
    <row r="9" spans="1:11" x14ac:dyDescent="0.2">
      <c r="A9" s="2" t="s">
        <v>17</v>
      </c>
      <c r="B9" s="29">
        <v>68.347796210048102</v>
      </c>
      <c r="C9" s="24">
        <f t="shared" si="0"/>
        <v>0.2028845800946312</v>
      </c>
      <c r="D9" s="29">
        <v>155.25731495507699</v>
      </c>
      <c r="E9" s="24">
        <f t="shared" si="1"/>
        <v>0.26955338736058054</v>
      </c>
      <c r="F9" s="29">
        <v>11.030799075896001</v>
      </c>
      <c r="G9" s="24">
        <f t="shared" si="2"/>
        <v>0.33092774604194219</v>
      </c>
      <c r="H9" s="29">
        <v>62.853453311070297</v>
      </c>
      <c r="I9" s="24">
        <f t="shared" si="3"/>
        <v>0.41698669901684138</v>
      </c>
      <c r="J9" s="29">
        <v>73.094097637532798</v>
      </c>
      <c r="K9" s="24">
        <f t="shared" si="4"/>
        <v>0.2807704314061763</v>
      </c>
    </row>
    <row r="10" spans="1:11" x14ac:dyDescent="0.2">
      <c r="A10" s="2" t="s">
        <v>5</v>
      </c>
      <c r="B10" s="29">
        <v>253.52100695630901</v>
      </c>
      <c r="C10" s="24">
        <f t="shared" si="0"/>
        <v>0.75255539891039047</v>
      </c>
      <c r="D10" s="29">
        <v>614.17356091270301</v>
      </c>
      <c r="E10" s="24">
        <f t="shared" si="1"/>
        <v>1.0663108776499892</v>
      </c>
      <c r="F10" s="29">
        <v>27.987981902703101</v>
      </c>
      <c r="G10" s="24">
        <f>F10/F$20*100</f>
        <v>0.83964903209624275</v>
      </c>
      <c r="H10" s="29">
        <v>180.818866474461</v>
      </c>
      <c r="I10" s="24">
        <f t="shared" si="3"/>
        <v>1.1996009491792325</v>
      </c>
      <c r="J10" s="29">
        <v>150.22273032767299</v>
      </c>
      <c r="K10" s="24">
        <f t="shared" si="4"/>
        <v>0.57703839522408396</v>
      </c>
    </row>
    <row r="11" spans="1:11" x14ac:dyDescent="0.2">
      <c r="A11" s="2" t="s">
        <v>6</v>
      </c>
      <c r="B11" s="29">
        <v>115.548135646638</v>
      </c>
      <c r="C11" s="24">
        <f t="shared" si="0"/>
        <v>0.34299474571704169</v>
      </c>
      <c r="D11" s="29">
        <v>291.33772505500502</v>
      </c>
      <c r="E11" s="24">
        <f t="shared" si="1"/>
        <v>0.50581237139921353</v>
      </c>
      <c r="F11" s="29">
        <v>3.8821612047182801</v>
      </c>
      <c r="G11" s="24">
        <f t="shared" si="2"/>
        <v>0.11646616427419042</v>
      </c>
      <c r="H11" s="29">
        <v>28.780724893700999</v>
      </c>
      <c r="I11" s="24">
        <f t="shared" si="3"/>
        <v>0.19093906279645037</v>
      </c>
      <c r="J11" s="29">
        <v>73.901795405530194</v>
      </c>
      <c r="K11" s="24">
        <f t="shared" si="4"/>
        <v>0.28387297536110695</v>
      </c>
    </row>
    <row r="12" spans="1:11" x14ac:dyDescent="0.2">
      <c r="A12" s="2" t="s">
        <v>7</v>
      </c>
      <c r="B12" s="29">
        <v>27626.772939961</v>
      </c>
      <c r="C12" s="24">
        <f t="shared" si="0"/>
        <v>82.007709657062577</v>
      </c>
      <c r="D12" s="29">
        <v>41988.869406742197</v>
      </c>
      <c r="E12" s="24">
        <f t="shared" si="1"/>
        <v>72.899895140549674</v>
      </c>
      <c r="F12" s="29">
        <v>2824.6700462019198</v>
      </c>
      <c r="G12" s="24">
        <f t="shared" si="2"/>
        <v>84.741067738636332</v>
      </c>
      <c r="H12" s="29">
        <v>8093.14561682559</v>
      </c>
      <c r="I12" s="24">
        <f t="shared" si="3"/>
        <v>53.692102782653848</v>
      </c>
      <c r="J12" s="29">
        <v>14648.401673128301</v>
      </c>
      <c r="K12" s="24">
        <f t="shared" si="4"/>
        <v>56.267717778942838</v>
      </c>
    </row>
    <row r="13" spans="1:11" x14ac:dyDescent="0.2">
      <c r="A13" s="2" t="s">
        <v>8</v>
      </c>
      <c r="B13" s="29">
        <v>1671.45377740903</v>
      </c>
      <c r="C13" s="24">
        <f t="shared" si="0"/>
        <v>4.961567403505569</v>
      </c>
      <c r="D13" s="29">
        <v>4095.4501230906899</v>
      </c>
      <c r="E13" s="24">
        <f t="shared" si="1"/>
        <v>7.1104054180302079</v>
      </c>
      <c r="F13" s="29">
        <v>51.273168846667502</v>
      </c>
      <c r="G13" s="24">
        <f t="shared" si="2"/>
        <v>1.5382126065493007</v>
      </c>
      <c r="H13" s="29">
        <v>430.498048509527</v>
      </c>
      <c r="I13" s="24">
        <f t="shared" si="3"/>
        <v>2.8560397356808798</v>
      </c>
      <c r="J13" s="29">
        <v>482.67849594856</v>
      </c>
      <c r="K13" s="24">
        <f t="shared" si="4"/>
        <v>1.8540737750126208</v>
      </c>
    </row>
    <row r="14" spans="1:11" x14ac:dyDescent="0.2">
      <c r="A14" s="2" t="s">
        <v>9</v>
      </c>
      <c r="B14" s="29">
        <v>284.81242519489598</v>
      </c>
      <c r="C14" s="24">
        <f t="shared" si="0"/>
        <v>0.84544129431498682</v>
      </c>
      <c r="D14" s="29">
        <v>1160.5144168095301</v>
      </c>
      <c r="E14" s="24">
        <f t="shared" si="1"/>
        <v>2.0148525190089157</v>
      </c>
      <c r="F14" s="29">
        <v>8.4285278631082203</v>
      </c>
      <c r="G14" s="24">
        <f t="shared" si="2"/>
        <v>0.25285871939096571</v>
      </c>
      <c r="H14" s="29">
        <v>86.0323512315031</v>
      </c>
      <c r="I14" s="24">
        <f t="shared" si="3"/>
        <v>0.57076173637007566</v>
      </c>
      <c r="J14" s="29">
        <v>151.74097232267499</v>
      </c>
      <c r="K14" s="24">
        <f t="shared" si="4"/>
        <v>0.58287029511331379</v>
      </c>
    </row>
    <row r="15" spans="1:11" x14ac:dyDescent="0.2">
      <c r="A15" s="2" t="s">
        <v>10</v>
      </c>
      <c r="B15" s="29">
        <v>492.58051559596697</v>
      </c>
      <c r="C15" s="24">
        <f t="shared" si="0"/>
        <v>1.4621830784763841</v>
      </c>
      <c r="D15" s="29">
        <v>1808.95465830123</v>
      </c>
      <c r="E15" s="24">
        <f t="shared" si="1"/>
        <v>3.1406562445568871</v>
      </c>
      <c r="F15" s="29">
        <v>10.7111474702998</v>
      </c>
      <c r="G15" s="24">
        <f t="shared" si="2"/>
        <v>0.32133808851751244</v>
      </c>
      <c r="H15" s="29">
        <v>747.06937776322695</v>
      </c>
      <c r="I15" s="24">
        <f t="shared" si="3"/>
        <v>4.9562590018452726</v>
      </c>
      <c r="J15" s="29">
        <v>559.98017566283397</v>
      </c>
      <c r="K15" s="24">
        <f t="shared" si="4"/>
        <v>2.1510064503351498</v>
      </c>
    </row>
    <row r="16" spans="1:11" x14ac:dyDescent="0.2">
      <c r="A16" s="2" t="s">
        <v>25</v>
      </c>
      <c r="B16" s="29">
        <v>287.13203743427101</v>
      </c>
      <c r="C16" s="24">
        <f t="shared" si="0"/>
        <v>0.85232686460787055</v>
      </c>
      <c r="D16" s="29">
        <v>859.49242698186299</v>
      </c>
      <c r="E16" s="24">
        <f t="shared" si="1"/>
        <v>1.4922265992475967</v>
      </c>
      <c r="F16" s="29">
        <v>49.632732012905002</v>
      </c>
      <c r="G16" s="24">
        <f t="shared" si="2"/>
        <v>1.4889989403238457</v>
      </c>
      <c r="H16" s="29">
        <v>378.12308339225098</v>
      </c>
      <c r="I16" s="24">
        <f t="shared" si="3"/>
        <v>2.5085701430828773</v>
      </c>
      <c r="J16" s="29">
        <v>309.547690653975</v>
      </c>
      <c r="K16" s="24">
        <f t="shared" si="4"/>
        <v>1.1890404486103698</v>
      </c>
    </row>
    <row r="17" spans="1:11" x14ac:dyDescent="0.2">
      <c r="A17" s="2"/>
      <c r="B17" s="29"/>
      <c r="C17" s="24"/>
      <c r="D17" s="30"/>
      <c r="E17" s="24"/>
      <c r="F17" s="29"/>
      <c r="G17" s="24"/>
      <c r="H17" s="29"/>
      <c r="I17" s="24"/>
      <c r="J17" s="29"/>
      <c r="K17" s="24"/>
    </row>
    <row r="18" spans="1:11" x14ac:dyDescent="0.2">
      <c r="A18" s="2" t="s">
        <v>28</v>
      </c>
      <c r="B18" s="30">
        <v>3.6161259464190301</v>
      </c>
      <c r="C18" s="24">
        <f>B18/B$20*100</f>
        <v>1.073416020545616E-2</v>
      </c>
      <c r="D18" s="30">
        <v>3.6406002142189871</v>
      </c>
      <c r="E18" s="24">
        <f>D18/D$20*100</f>
        <v>6.3207077879217999E-3</v>
      </c>
      <c r="F18" s="29">
        <v>0</v>
      </c>
      <c r="G18" s="24">
        <f>F18/F$20*100</f>
        <v>0</v>
      </c>
      <c r="H18" s="29">
        <v>9.1341629629253891</v>
      </c>
      <c r="I18" s="24">
        <f>H18/H$20*100</f>
        <v>6.0598491595072093E-2</v>
      </c>
      <c r="J18" s="29">
        <v>1.60786165304368</v>
      </c>
      <c r="K18" s="24">
        <f>J18/J$20*100</f>
        <v>6.1761486160643664E-3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33688.019157576557</v>
      </c>
      <c r="C20" s="27">
        <v>100</v>
      </c>
      <c r="D20" s="26">
        <f>SUM(D7:D18)</f>
        <v>57597.983269781689</v>
      </c>
      <c r="E20" s="27">
        <v>100</v>
      </c>
      <c r="F20" s="26">
        <f>SUM(F7:F18)</f>
        <v>3333.2953213593469</v>
      </c>
      <c r="G20" s="27">
        <v>100</v>
      </c>
      <c r="H20" s="26">
        <f>SUM(H7:H18)</f>
        <v>15073.251367313218</v>
      </c>
      <c r="I20" s="27">
        <v>100</v>
      </c>
      <c r="J20" s="26">
        <f>SUM(J7:J18)</f>
        <v>26033.402901957037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/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19</v>
      </c>
    </row>
    <row r="26" spans="1:11" x14ac:dyDescent="0.2">
      <c r="A26" s="7" t="s">
        <v>29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1376.919991408</v>
      </c>
      <c r="C31" s="24">
        <f t="shared" ref="C31:C40" si="5">B31/B$44*100</f>
        <v>14.417406392614923</v>
      </c>
      <c r="D31" s="29">
        <v>2203.03039334507</v>
      </c>
      <c r="E31" s="24">
        <f t="shared" ref="E31:E40" si="6">D31/D$44*100</f>
        <v>68.399045178770507</v>
      </c>
      <c r="F31" s="29">
        <v>949.24414028516401</v>
      </c>
      <c r="G31" s="24">
        <f t="shared" ref="G31:G40" si="7">F31/F$44*100</f>
        <v>3.8364142199016986</v>
      </c>
      <c r="H31" s="6"/>
    </row>
    <row r="32" spans="1:11" x14ac:dyDescent="0.2">
      <c r="A32" s="2" t="s">
        <v>16</v>
      </c>
      <c r="B32" s="29">
        <v>41.617670680513399</v>
      </c>
      <c r="C32" s="24">
        <f t="shared" si="5"/>
        <v>0.43576887187280505</v>
      </c>
      <c r="D32" s="29">
        <v>24.075710646102699</v>
      </c>
      <c r="E32" s="24">
        <f t="shared" si="6"/>
        <v>0.74749564289640102</v>
      </c>
      <c r="F32" s="29">
        <v>25.0915078285555</v>
      </c>
      <c r="G32" s="24">
        <f t="shared" si="7"/>
        <v>0.10140849265956708</v>
      </c>
      <c r="H32" s="6"/>
    </row>
    <row r="33" spans="1:8" x14ac:dyDescent="0.2">
      <c r="A33" s="2" t="s">
        <v>17</v>
      </c>
      <c r="B33" s="29">
        <v>3.3411991518470399</v>
      </c>
      <c r="C33" s="24">
        <f t="shared" si="5"/>
        <v>3.4984912929893856E-2</v>
      </c>
      <c r="D33" s="29">
        <v>11.6009378411757</v>
      </c>
      <c r="E33" s="24">
        <f t="shared" si="6"/>
        <v>0.36018253488997454</v>
      </c>
      <c r="F33" s="29">
        <v>448.93653711252898</v>
      </c>
      <c r="G33" s="24">
        <f t="shared" si="7"/>
        <v>1.8143978368879179</v>
      </c>
      <c r="H33" s="6"/>
    </row>
    <row r="34" spans="1:8" x14ac:dyDescent="0.2">
      <c r="A34" s="2" t="s">
        <v>5</v>
      </c>
      <c r="B34" s="29">
        <v>87.469389545214</v>
      </c>
      <c r="C34" s="24">
        <f t="shared" si="5"/>
        <v>0.91587146955266907</v>
      </c>
      <c r="D34" s="29">
        <v>29.427131141358199</v>
      </c>
      <c r="E34" s="24">
        <f t="shared" si="6"/>
        <v>0.91364498578848807</v>
      </c>
      <c r="F34" s="29">
        <v>15841.4089620419</v>
      </c>
      <c r="G34" s="24">
        <f t="shared" si="7"/>
        <v>64.023789061261382</v>
      </c>
      <c r="H34" s="6"/>
    </row>
    <row r="35" spans="1:8" x14ac:dyDescent="0.2">
      <c r="A35" s="2" t="s">
        <v>6</v>
      </c>
      <c r="B35" s="29">
        <v>6.5450124995466803</v>
      </c>
      <c r="C35" s="24">
        <f t="shared" si="5"/>
        <v>6.8531291316510576E-2</v>
      </c>
      <c r="D35" s="29">
        <v>2.4303476255442402</v>
      </c>
      <c r="E35" s="24">
        <f t="shared" si="6"/>
        <v>7.5456724311147638E-2</v>
      </c>
      <c r="F35" s="29">
        <v>309.62904372449998</v>
      </c>
      <c r="G35" s="24">
        <f t="shared" si="7"/>
        <v>1.2513801411324887</v>
      </c>
      <c r="H35" s="6"/>
    </row>
    <row r="36" spans="1:8" x14ac:dyDescent="0.2">
      <c r="A36" s="2" t="s">
        <v>7</v>
      </c>
      <c r="B36" s="29">
        <v>242.227526303697</v>
      </c>
      <c r="C36" s="24">
        <f t="shared" si="5"/>
        <v>2.5363076344233333</v>
      </c>
      <c r="D36" s="29">
        <v>18.741835133996801</v>
      </c>
      <c r="E36" s="24">
        <f t="shared" si="6"/>
        <v>0.58189103152446719</v>
      </c>
      <c r="F36" s="29">
        <v>110.652802504492</v>
      </c>
      <c r="G36" s="24">
        <f t="shared" si="7"/>
        <v>0.44720843351498551</v>
      </c>
      <c r="H36" s="6"/>
    </row>
    <row r="37" spans="1:8" x14ac:dyDescent="0.2">
      <c r="A37" s="2" t="s">
        <v>8</v>
      </c>
      <c r="B37" s="29">
        <v>298.149723200057</v>
      </c>
      <c r="C37" s="24">
        <f t="shared" si="5"/>
        <v>3.1218558464136312</v>
      </c>
      <c r="D37" s="29">
        <v>7.25085064081021</v>
      </c>
      <c r="E37" s="24">
        <f t="shared" si="6"/>
        <v>0.22512229611696133</v>
      </c>
      <c r="F37" s="29">
        <v>52.582772864452402</v>
      </c>
      <c r="G37" s="24">
        <f t="shared" si="7"/>
        <v>0.21251571537586161</v>
      </c>
      <c r="H37" s="6"/>
    </row>
    <row r="38" spans="1:8" x14ac:dyDescent="0.2">
      <c r="A38" s="2" t="s">
        <v>9</v>
      </c>
      <c r="B38" s="29">
        <v>143.21811381807899</v>
      </c>
      <c r="C38" s="24">
        <f t="shared" si="5"/>
        <v>1.4996032903753416</v>
      </c>
      <c r="D38" s="29">
        <v>8.5298413917666895</v>
      </c>
      <c r="E38" s="24">
        <f t="shared" si="6"/>
        <v>0.26483202795823202</v>
      </c>
      <c r="F38" s="29">
        <v>913.89976407514405</v>
      </c>
      <c r="G38" s="24">
        <f t="shared" si="7"/>
        <v>3.69356828413965</v>
      </c>
      <c r="H38" s="6"/>
    </row>
    <row r="39" spans="1:8" x14ac:dyDescent="0.2">
      <c r="A39" s="2" t="s">
        <v>10</v>
      </c>
      <c r="B39" s="29">
        <v>7212.1912334726303</v>
      </c>
      <c r="C39" s="24">
        <f t="shared" si="5"/>
        <v>75.517163410418249</v>
      </c>
      <c r="D39" s="29">
        <v>406.21383237011599</v>
      </c>
      <c r="E39" s="24">
        <f t="shared" si="6"/>
        <v>12.612008602539987</v>
      </c>
      <c r="F39" s="29">
        <v>1266.5418792660801</v>
      </c>
      <c r="G39" s="24">
        <f t="shared" si="7"/>
        <v>5.1187877485951248</v>
      </c>
      <c r="H39" s="6"/>
    </row>
    <row r="40" spans="1:8" x14ac:dyDescent="0.2">
      <c r="A40" s="2" t="s">
        <v>25</v>
      </c>
      <c r="B40" s="29">
        <v>138.72021821261299</v>
      </c>
      <c r="C40" s="24">
        <f t="shared" si="5"/>
        <v>1.4525068800826502</v>
      </c>
      <c r="D40" s="29">
        <v>508.27414954403599</v>
      </c>
      <c r="E40" s="24">
        <f t="shared" si="6"/>
        <v>15.780747566117764</v>
      </c>
      <c r="F40" s="29">
        <v>4810.2172007646604</v>
      </c>
      <c r="G40" s="24">
        <f t="shared" si="7"/>
        <v>19.440715919811204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2" t="s">
        <v>28</v>
      </c>
      <c r="B42" s="29">
        <v>0</v>
      </c>
      <c r="C42" s="24">
        <f>B42/B$44*100</f>
        <v>0</v>
      </c>
      <c r="D42" s="29">
        <v>1.2746</v>
      </c>
      <c r="E42" s="24">
        <f>D42/D$44*100</f>
        <v>3.9573409086056707E-2</v>
      </c>
      <c r="F42" s="29">
        <v>14.799816971197181</v>
      </c>
      <c r="G42" s="24">
        <f>F42/F$44*100</f>
        <v>5.9814146720133042E-2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9550.4000782921976</v>
      </c>
      <c r="C44" s="27">
        <v>100</v>
      </c>
      <c r="D44" s="26">
        <f>SUM(D31:D42)</f>
        <v>3220.8496296799772</v>
      </c>
      <c r="E44" s="27">
        <v>100</v>
      </c>
      <c r="F44" s="26">
        <f>SUM(F31:F42)</f>
        <v>24743.004427438671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/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opLeftCell="A24" zoomScaleNormal="100" workbookViewId="0">
      <selection activeCell="F17" sqref="F17"/>
    </sheetView>
  </sheetViews>
  <sheetFormatPr defaultColWidth="9.33203125" defaultRowHeight="10" x14ac:dyDescent="0.2"/>
  <cols>
    <col min="1" max="1" width="22.33203125" style="6" customWidth="1"/>
    <col min="2" max="6" width="10.109375" style="5" customWidth="1"/>
    <col min="7" max="7" width="12.109375" style="5" customWidth="1"/>
    <col min="8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21</v>
      </c>
    </row>
    <row r="2" spans="1:11" s="7" customFormat="1" x14ac:dyDescent="0.2">
      <c r="A2" s="7" t="s">
        <v>30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9">
        <v>40.401429623281501</v>
      </c>
      <c r="C7" s="24">
        <f t="shared" ref="C7:C16" si="0">B7/B$20*100</f>
        <v>2.098252287261106</v>
      </c>
      <c r="D7" s="29">
        <v>0</v>
      </c>
      <c r="E7" s="24">
        <v>0</v>
      </c>
      <c r="F7" s="29">
        <v>0</v>
      </c>
      <c r="G7" s="24">
        <v>0</v>
      </c>
      <c r="H7" s="29">
        <v>8.8879595238095206</v>
      </c>
      <c r="I7" s="24">
        <f t="shared" ref="I7:I16" si="1">H7/H$20*100</f>
        <v>8.7655918614240402</v>
      </c>
      <c r="J7" s="29">
        <v>18.39725</v>
      </c>
      <c r="K7" s="24">
        <f>J7/J$20*100</f>
        <v>7.2622921483150247</v>
      </c>
    </row>
    <row r="8" spans="1:11" x14ac:dyDescent="0.2">
      <c r="A8" s="2" t="s">
        <v>16</v>
      </c>
      <c r="B8" s="29">
        <v>307.80559773670501</v>
      </c>
      <c r="C8" s="24">
        <f t="shared" si="0"/>
        <v>15.985914496219639</v>
      </c>
      <c r="D8" s="29">
        <v>0</v>
      </c>
      <c r="E8" s="24">
        <v>0</v>
      </c>
      <c r="F8" s="29">
        <v>0</v>
      </c>
      <c r="G8" s="24">
        <v>0</v>
      </c>
      <c r="H8" s="29">
        <v>46.147614285714297</v>
      </c>
      <c r="I8" s="24">
        <f t="shared" si="1"/>
        <v>45.512263092936891</v>
      </c>
      <c r="J8" s="29">
        <v>162.90620238095201</v>
      </c>
      <c r="K8" s="24">
        <f t="shared" ref="K8:K16" si="2">J8/J$20*100</f>
        <v>64.30702602090021</v>
      </c>
    </row>
    <row r="9" spans="1:11" x14ac:dyDescent="0.2">
      <c r="A9" s="2" t="s">
        <v>17</v>
      </c>
      <c r="B9" s="29">
        <v>3.7599752066988099</v>
      </c>
      <c r="C9" s="24">
        <f t="shared" si="0"/>
        <v>0.19527468832327013</v>
      </c>
      <c r="D9" s="29">
        <v>0</v>
      </c>
      <c r="E9" s="24">
        <v>0</v>
      </c>
      <c r="F9" s="29">
        <v>0</v>
      </c>
      <c r="G9" s="24">
        <v>0</v>
      </c>
      <c r="H9" s="29">
        <v>1.00325</v>
      </c>
      <c r="I9" s="24">
        <f t="shared" si="1"/>
        <v>0.98943745315397036</v>
      </c>
      <c r="J9" s="29">
        <v>0</v>
      </c>
      <c r="K9" s="24">
        <f t="shared" si="2"/>
        <v>0</v>
      </c>
    </row>
    <row r="10" spans="1:11" x14ac:dyDescent="0.2">
      <c r="A10" s="2" t="s">
        <v>5</v>
      </c>
      <c r="B10" s="29">
        <v>6.1030243428230797</v>
      </c>
      <c r="C10" s="24">
        <f t="shared" si="0"/>
        <v>0.31696117949151492</v>
      </c>
      <c r="D10" s="29">
        <v>0</v>
      </c>
      <c r="E10" s="24">
        <v>0</v>
      </c>
      <c r="F10" s="29">
        <v>0</v>
      </c>
      <c r="G10" s="24">
        <v>0</v>
      </c>
      <c r="H10" s="29">
        <v>0</v>
      </c>
      <c r="I10" s="24">
        <f t="shared" si="1"/>
        <v>0</v>
      </c>
      <c r="J10" s="29">
        <v>0</v>
      </c>
      <c r="K10" s="24">
        <f t="shared" si="2"/>
        <v>0</v>
      </c>
    </row>
    <row r="11" spans="1:11" x14ac:dyDescent="0.2">
      <c r="A11" s="2" t="s">
        <v>6</v>
      </c>
      <c r="B11" s="29">
        <v>6.02986531249294</v>
      </c>
      <c r="C11" s="24">
        <f t="shared" si="0"/>
        <v>0.31316165793608064</v>
      </c>
      <c r="D11" s="29">
        <v>0</v>
      </c>
      <c r="E11" s="24">
        <v>0</v>
      </c>
      <c r="F11" s="29">
        <v>0</v>
      </c>
      <c r="G11" s="24">
        <v>0</v>
      </c>
      <c r="H11" s="29">
        <v>0</v>
      </c>
      <c r="I11" s="24">
        <f t="shared" si="1"/>
        <v>0</v>
      </c>
      <c r="J11" s="29">
        <v>0</v>
      </c>
      <c r="K11" s="24">
        <f t="shared" si="2"/>
        <v>0</v>
      </c>
    </row>
    <row r="12" spans="1:11" x14ac:dyDescent="0.2">
      <c r="A12" s="2" t="s">
        <v>7</v>
      </c>
      <c r="B12" s="29">
        <v>1363.94667044323</v>
      </c>
      <c r="C12" s="24">
        <f t="shared" si="0"/>
        <v>70.83670671174697</v>
      </c>
      <c r="D12" s="29">
        <v>0</v>
      </c>
      <c r="E12" s="24">
        <v>0</v>
      </c>
      <c r="F12" s="29">
        <v>0</v>
      </c>
      <c r="G12" s="24">
        <v>0</v>
      </c>
      <c r="H12" s="29">
        <v>42.4161761904762</v>
      </c>
      <c r="I12" s="24">
        <f t="shared" si="1"/>
        <v>41.832198696670666</v>
      </c>
      <c r="J12" s="29">
        <v>64.111821428571403</v>
      </c>
      <c r="K12" s="24">
        <f t="shared" si="2"/>
        <v>25.308063834262679</v>
      </c>
    </row>
    <row r="13" spans="1:11" x14ac:dyDescent="0.2">
      <c r="A13" s="2" t="s">
        <v>8</v>
      </c>
      <c r="B13" s="29">
        <v>128.50415151596599</v>
      </c>
      <c r="C13" s="24">
        <f t="shared" si="0"/>
        <v>6.6738759582295941</v>
      </c>
      <c r="D13" s="29">
        <v>0</v>
      </c>
      <c r="E13" s="24">
        <v>0</v>
      </c>
      <c r="F13" s="29">
        <v>0</v>
      </c>
      <c r="G13" s="24">
        <v>0</v>
      </c>
      <c r="H13" s="29">
        <v>0.94899999999999995</v>
      </c>
      <c r="I13" s="24">
        <f t="shared" si="1"/>
        <v>0.93593435638486699</v>
      </c>
      <c r="J13" s="29">
        <v>3.12139285714286</v>
      </c>
      <c r="K13" s="24">
        <f t="shared" si="2"/>
        <v>1.2321660486341814</v>
      </c>
    </row>
    <row r="14" spans="1:11" x14ac:dyDescent="0.2">
      <c r="A14" s="2" t="s">
        <v>9</v>
      </c>
      <c r="B14" s="29">
        <v>21.868579213511499</v>
      </c>
      <c r="C14" s="24">
        <f t="shared" si="0"/>
        <v>1.1357468481130009</v>
      </c>
      <c r="D14" s="29">
        <v>0</v>
      </c>
      <c r="E14" s="24">
        <v>0</v>
      </c>
      <c r="F14" s="29">
        <v>0</v>
      </c>
      <c r="G14" s="24">
        <v>0</v>
      </c>
      <c r="H14" s="29">
        <v>0</v>
      </c>
      <c r="I14" s="24">
        <f t="shared" si="1"/>
        <v>0</v>
      </c>
      <c r="J14" s="29">
        <v>0</v>
      </c>
      <c r="K14" s="24">
        <f t="shared" si="2"/>
        <v>0</v>
      </c>
    </row>
    <row r="15" spans="1:11" x14ac:dyDescent="0.2">
      <c r="A15" s="2" t="s">
        <v>10</v>
      </c>
      <c r="B15" s="29">
        <v>29.393811154298799</v>
      </c>
      <c r="C15" s="24">
        <f t="shared" si="0"/>
        <v>1.5265705214126288</v>
      </c>
      <c r="D15" s="29">
        <v>0</v>
      </c>
      <c r="E15" s="24">
        <v>0</v>
      </c>
      <c r="F15" s="29">
        <v>0</v>
      </c>
      <c r="G15" s="24">
        <v>0</v>
      </c>
      <c r="H15" s="29">
        <v>0.78600000000000003</v>
      </c>
      <c r="I15" s="24">
        <f t="shared" si="1"/>
        <v>0.77517850802792998</v>
      </c>
      <c r="J15" s="29">
        <v>1.8460000000000001</v>
      </c>
      <c r="K15" s="24">
        <f t="shared" si="2"/>
        <v>0.72870626347902734</v>
      </c>
    </row>
    <row r="16" spans="1:11" x14ac:dyDescent="0.2">
      <c r="A16" s="2" t="s">
        <v>25</v>
      </c>
      <c r="B16" s="29">
        <v>17.666966106287799</v>
      </c>
      <c r="C16" s="24">
        <f t="shared" si="0"/>
        <v>0.91753565126619185</v>
      </c>
      <c r="D16" s="29">
        <v>0</v>
      </c>
      <c r="E16" s="24">
        <v>0</v>
      </c>
      <c r="F16" s="29">
        <v>0</v>
      </c>
      <c r="G16" s="24">
        <v>0</v>
      </c>
      <c r="H16" s="29">
        <v>1.206</v>
      </c>
      <c r="I16" s="24">
        <f t="shared" si="1"/>
        <v>1.189396031401633</v>
      </c>
      <c r="J16" s="29">
        <v>2.9430000000000001</v>
      </c>
      <c r="K16" s="24">
        <f t="shared" si="2"/>
        <v>1.1617456844088718</v>
      </c>
    </row>
    <row r="17" spans="1:11" x14ac:dyDescent="0.2">
      <c r="A17" s="2"/>
      <c r="B17" s="29"/>
      <c r="C17" s="24"/>
      <c r="D17" s="29"/>
      <c r="E17" s="24"/>
      <c r="F17" s="29"/>
      <c r="G17" s="24"/>
      <c r="H17" s="29"/>
      <c r="I17" s="24"/>
      <c r="J17" s="29"/>
      <c r="K17" s="24"/>
    </row>
    <row r="18" spans="1:11" x14ac:dyDescent="0.2">
      <c r="A18" s="2" t="s">
        <v>28</v>
      </c>
      <c r="B18" s="30">
        <v>0</v>
      </c>
      <c r="C18" s="24">
        <f>B18/B$20*100</f>
        <v>0</v>
      </c>
      <c r="D18" s="30">
        <v>0</v>
      </c>
      <c r="E18" s="24">
        <v>0</v>
      </c>
      <c r="F18" s="30">
        <v>0</v>
      </c>
      <c r="G18" s="24">
        <v>0</v>
      </c>
      <c r="H18" s="30">
        <v>0</v>
      </c>
      <c r="I18" s="24">
        <f>H18/H$20*100</f>
        <v>0</v>
      </c>
      <c r="J18" s="30">
        <v>0</v>
      </c>
      <c r="K18" s="24">
        <f>J18/J$20*100</f>
        <v>0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1925.4800706552955</v>
      </c>
      <c r="C20" s="27">
        <v>100</v>
      </c>
      <c r="D20" s="26">
        <f>SUM(D7:D18)</f>
        <v>0</v>
      </c>
      <c r="E20" s="27">
        <v>100</v>
      </c>
      <c r="F20" s="26">
        <f>SUM(F7:F18)</f>
        <v>0</v>
      </c>
      <c r="G20" s="27">
        <v>100</v>
      </c>
      <c r="H20" s="26">
        <f>SUM(H7:H18)</f>
        <v>101.39600000000002</v>
      </c>
      <c r="I20" s="27">
        <v>100</v>
      </c>
      <c r="J20" s="26">
        <f>SUM(J7:J18)</f>
        <v>253.32566666666631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/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22</v>
      </c>
    </row>
    <row r="26" spans="1:11" x14ac:dyDescent="0.2">
      <c r="A26" s="7" t="s">
        <v>30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9">
        <v>226.560088596783</v>
      </c>
      <c r="C31" s="24">
        <f t="shared" ref="C31:C40" si="3">B31/B$44*100</f>
        <v>16.793196994740956</v>
      </c>
      <c r="D31" s="29">
        <v>317.08399639377802</v>
      </c>
      <c r="E31" s="24">
        <f t="shared" ref="E31:E40" si="4">D31/D$44*100</f>
        <v>55.157705141663328</v>
      </c>
      <c r="F31" s="29">
        <v>132.367850884852</v>
      </c>
      <c r="G31" s="24">
        <f t="shared" ref="G31:G40" si="5">F31/F$44*100</f>
        <v>5.8603278897078743</v>
      </c>
      <c r="H31" s="6"/>
    </row>
    <row r="32" spans="1:11" x14ac:dyDescent="0.2">
      <c r="A32" s="2" t="s">
        <v>16</v>
      </c>
      <c r="B32" s="29">
        <v>25.8644174394468</v>
      </c>
      <c r="C32" s="24">
        <f t="shared" si="3"/>
        <v>1.9171349195041363</v>
      </c>
      <c r="D32" s="29">
        <v>10.3952247885448</v>
      </c>
      <c r="E32" s="24">
        <f t="shared" si="4"/>
        <v>1.808280298876398</v>
      </c>
      <c r="F32" s="29">
        <v>5.0429058712121204</v>
      </c>
      <c r="G32" s="24">
        <f t="shared" si="5"/>
        <v>0.22326480126918785</v>
      </c>
      <c r="H32" s="6"/>
    </row>
    <row r="33" spans="1:8" x14ac:dyDescent="0.2">
      <c r="A33" s="2" t="s">
        <v>17</v>
      </c>
      <c r="B33" s="29">
        <v>9.7228150419472996</v>
      </c>
      <c r="C33" s="24">
        <f t="shared" si="3"/>
        <v>0.72067922180875232</v>
      </c>
      <c r="D33" s="29">
        <v>1.3165505494505501</v>
      </c>
      <c r="E33" s="24">
        <f t="shared" si="4"/>
        <v>0.22901788748904903</v>
      </c>
      <c r="F33" s="29">
        <v>51.798342134767999</v>
      </c>
      <c r="G33" s="24">
        <f t="shared" si="5"/>
        <v>2.2932703600142066</v>
      </c>
      <c r="H33" s="6"/>
    </row>
    <row r="34" spans="1:8" x14ac:dyDescent="0.2">
      <c r="A34" s="2" t="s">
        <v>5</v>
      </c>
      <c r="B34" s="29">
        <v>9.2211041801675702</v>
      </c>
      <c r="C34" s="24">
        <f t="shared" si="3"/>
        <v>0.68349116548139499</v>
      </c>
      <c r="D34" s="29">
        <v>4.1362716610949297</v>
      </c>
      <c r="E34" s="24">
        <f t="shared" si="4"/>
        <v>0.71951676925745001</v>
      </c>
      <c r="F34" s="29">
        <v>1214.2744633421801</v>
      </c>
      <c r="G34" s="24">
        <f t="shared" si="5"/>
        <v>53.759628608570168</v>
      </c>
      <c r="H34" s="6"/>
    </row>
    <row r="35" spans="1:8" x14ac:dyDescent="0.2">
      <c r="A35" s="2" t="s">
        <v>6</v>
      </c>
      <c r="B35" s="29">
        <v>2.68497038961039</v>
      </c>
      <c r="C35" s="24">
        <f t="shared" si="3"/>
        <v>0.19901668010918094</v>
      </c>
      <c r="D35" s="29">
        <v>0.25285000000000002</v>
      </c>
      <c r="E35" s="24">
        <f t="shared" si="4"/>
        <v>4.3984010242351164E-2</v>
      </c>
      <c r="F35" s="29">
        <v>62.932491877341398</v>
      </c>
      <c r="G35" s="24">
        <f t="shared" si="5"/>
        <v>2.78621307857015</v>
      </c>
      <c r="H35" s="6"/>
    </row>
    <row r="36" spans="1:8" x14ac:dyDescent="0.2">
      <c r="A36" s="2" t="s">
        <v>7</v>
      </c>
      <c r="B36" s="29">
        <v>50.162891399666997</v>
      </c>
      <c r="C36" s="24">
        <f t="shared" si="3"/>
        <v>3.7181982153954989</v>
      </c>
      <c r="D36" s="29">
        <v>4.7936816102756898</v>
      </c>
      <c r="E36" s="24">
        <f t="shared" si="4"/>
        <v>0.83387518704740504</v>
      </c>
      <c r="F36" s="29">
        <v>11.439639004708701</v>
      </c>
      <c r="G36" s="24">
        <f t="shared" si="5"/>
        <v>0.50646765856917297</v>
      </c>
      <c r="H36" s="6"/>
    </row>
    <row r="37" spans="1:8" x14ac:dyDescent="0.2">
      <c r="A37" s="2" t="s">
        <v>8</v>
      </c>
      <c r="B37" s="29">
        <v>49.579932175018897</v>
      </c>
      <c r="C37" s="24">
        <f t="shared" si="3"/>
        <v>3.6749878284290634</v>
      </c>
      <c r="D37" s="29">
        <v>5.9723286713286701</v>
      </c>
      <c r="E37" s="24">
        <f t="shared" si="4"/>
        <v>1.0389043521867025</v>
      </c>
      <c r="F37" s="29">
        <v>15.9117307757194</v>
      </c>
      <c r="G37" s="24">
        <f t="shared" si="5"/>
        <v>0.70446078118763711</v>
      </c>
      <c r="H37" s="6"/>
    </row>
    <row r="38" spans="1:8" x14ac:dyDescent="0.2">
      <c r="A38" s="2" t="s">
        <v>9</v>
      </c>
      <c r="B38" s="29">
        <v>32.728044549265597</v>
      </c>
      <c r="C38" s="24">
        <f t="shared" si="3"/>
        <v>2.4258840238477872</v>
      </c>
      <c r="D38" s="29">
        <v>1.76238392857143</v>
      </c>
      <c r="E38" s="24">
        <f t="shared" si="4"/>
        <v>0.30657193104702729</v>
      </c>
      <c r="F38" s="29">
        <v>97.173003258253502</v>
      </c>
      <c r="G38" s="24">
        <f t="shared" si="5"/>
        <v>4.3021447981081176</v>
      </c>
      <c r="H38" s="6"/>
    </row>
    <row r="39" spans="1:8" x14ac:dyDescent="0.2">
      <c r="A39" s="2" t="s">
        <v>10</v>
      </c>
      <c r="B39" s="29">
        <v>908.26558223529196</v>
      </c>
      <c r="C39" s="24">
        <f t="shared" si="3"/>
        <v>67.322902901782001</v>
      </c>
      <c r="D39" s="29">
        <v>56.6173883945985</v>
      </c>
      <c r="E39" s="24">
        <f t="shared" si="4"/>
        <v>9.8487632629748632</v>
      </c>
      <c r="F39" s="29">
        <v>148.68381453400301</v>
      </c>
      <c r="G39" s="24">
        <f t="shared" si="5"/>
        <v>6.5826852913080369</v>
      </c>
      <c r="H39" s="6"/>
    </row>
    <row r="40" spans="1:8" x14ac:dyDescent="0.2">
      <c r="A40" s="2" t="s">
        <v>25</v>
      </c>
      <c r="B40" s="29">
        <v>34.328422942625203</v>
      </c>
      <c r="C40" s="24">
        <f t="shared" si="3"/>
        <v>2.5445080489012297</v>
      </c>
      <c r="D40" s="29">
        <v>172.53732400235899</v>
      </c>
      <c r="E40" s="24">
        <f t="shared" si="4"/>
        <v>30.01338115921542</v>
      </c>
      <c r="F40" s="29">
        <v>517.157714305426</v>
      </c>
      <c r="G40" s="24">
        <f t="shared" si="5"/>
        <v>22.896147034661084</v>
      </c>
      <c r="H40" s="6"/>
    </row>
    <row r="41" spans="1:8" x14ac:dyDescent="0.2">
      <c r="A41" s="2"/>
      <c r="B41" s="29"/>
      <c r="C41" s="24"/>
      <c r="D41" s="29"/>
      <c r="E41" s="24"/>
      <c r="F41" s="29"/>
      <c r="G41" s="24"/>
      <c r="H41" s="6"/>
    </row>
    <row r="42" spans="1:8" x14ac:dyDescent="0.2">
      <c r="A42" s="2" t="s">
        <v>28</v>
      </c>
      <c r="B42" s="30">
        <v>0</v>
      </c>
      <c r="C42" s="24">
        <f>B42/B$44*100</f>
        <v>0</v>
      </c>
      <c r="D42" s="30">
        <v>0</v>
      </c>
      <c r="E42" s="24">
        <f>D42/D$44*100</f>
        <v>0</v>
      </c>
      <c r="F42" s="30">
        <v>1.92870621392496</v>
      </c>
      <c r="G42" s="24">
        <f>F42/F$44*100</f>
        <v>8.5389698034379791E-2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1349.1182689498237</v>
      </c>
      <c r="C44" s="27">
        <v>100</v>
      </c>
      <c r="D44" s="26">
        <f>SUM(D31:D42)</f>
        <v>574.86800000000164</v>
      </c>
      <c r="E44" s="27">
        <v>100</v>
      </c>
      <c r="F44" s="26">
        <f>SUM(F31:F42)</f>
        <v>2258.7106622023889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/>
      <c r="B47" s="6"/>
      <c r="C47" s="6"/>
      <c r="D47" s="6"/>
      <c r="E47" s="6"/>
      <c r="F47" s="6"/>
      <c r="G47" s="6"/>
      <c r="H47" s="6"/>
    </row>
  </sheetData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tabSelected="1" topLeftCell="A15" workbookViewId="0">
      <selection activeCell="O18" sqref="O18"/>
    </sheetView>
  </sheetViews>
  <sheetFormatPr defaultColWidth="9.33203125" defaultRowHeight="10" x14ac:dyDescent="0.2"/>
  <cols>
    <col min="1" max="1" width="22.33203125" style="6" customWidth="1"/>
    <col min="2" max="8" width="10.109375" style="5" customWidth="1"/>
    <col min="9" max="13" width="10.109375" style="6" customWidth="1"/>
    <col min="14" max="16384" width="9.33203125" style="6"/>
  </cols>
  <sheetData>
    <row r="1" spans="1:11" ht="10.5" x14ac:dyDescent="0.25">
      <c r="A1" s="4" t="s">
        <v>23</v>
      </c>
    </row>
    <row r="2" spans="1:11" s="7" customFormat="1" x14ac:dyDescent="0.2">
      <c r="A2" s="7" t="s">
        <v>31</v>
      </c>
      <c r="B2" s="8"/>
      <c r="C2" s="8"/>
      <c r="D2" s="8"/>
      <c r="E2" s="8"/>
      <c r="F2" s="8"/>
      <c r="G2" s="8"/>
      <c r="H2" s="8"/>
    </row>
    <row r="4" spans="1:11" x14ac:dyDescent="0.2">
      <c r="A4" s="1" t="s">
        <v>14</v>
      </c>
      <c r="B4" s="9" t="s">
        <v>0</v>
      </c>
      <c r="C4" s="12"/>
      <c r="D4" s="9" t="s">
        <v>1</v>
      </c>
      <c r="E4" s="12"/>
      <c r="F4" s="9" t="s">
        <v>27</v>
      </c>
      <c r="G4" s="12"/>
      <c r="H4" s="9" t="s">
        <v>2</v>
      </c>
      <c r="I4" s="12"/>
      <c r="J4" s="9" t="s">
        <v>3</v>
      </c>
      <c r="K4" s="12"/>
    </row>
    <row r="5" spans="1:11" x14ac:dyDescent="0.2">
      <c r="A5" s="3"/>
      <c r="B5" s="11" t="s">
        <v>12</v>
      </c>
      <c r="C5" s="14" t="s">
        <v>13</v>
      </c>
      <c r="D5" s="11" t="s">
        <v>12</v>
      </c>
      <c r="E5" s="14" t="s">
        <v>13</v>
      </c>
      <c r="F5" s="11" t="s">
        <v>12</v>
      </c>
      <c r="G5" s="14" t="s">
        <v>13</v>
      </c>
      <c r="H5" s="11" t="s">
        <v>12</v>
      </c>
      <c r="I5" s="14" t="s">
        <v>13</v>
      </c>
      <c r="J5" s="11" t="s">
        <v>12</v>
      </c>
      <c r="K5" s="14" t="s">
        <v>13</v>
      </c>
    </row>
    <row r="6" spans="1:11" x14ac:dyDescent="0.2">
      <c r="A6" s="1"/>
      <c r="B6" s="10"/>
      <c r="C6" s="13"/>
      <c r="D6" s="10"/>
      <c r="E6" s="13"/>
      <c r="F6" s="18"/>
      <c r="G6" s="16"/>
      <c r="H6" s="10"/>
      <c r="I6" s="16"/>
      <c r="J6" s="18"/>
      <c r="K6" s="16"/>
    </row>
    <row r="7" spans="1:11" x14ac:dyDescent="0.2">
      <c r="A7" s="2" t="s">
        <v>4</v>
      </c>
      <c r="B7" s="23">
        <f>Scheduled!B7+Charter!B7</f>
        <v>605.96854754855951</v>
      </c>
      <c r="C7" s="24">
        <f t="shared" ref="C7:C16" si="0">B7/B$20*100</f>
        <v>1.7015136414008731</v>
      </c>
      <c r="D7" s="23">
        <f>Scheduled!D7+Charter!D7</f>
        <v>1881.4253783033801</v>
      </c>
      <c r="E7" s="24">
        <f t="shared" ref="E7:E16" si="1">D7/D$20*100</f>
        <v>3.2664778721348995</v>
      </c>
      <c r="F7" s="23">
        <f>Scheduled!F7</f>
        <v>37.3379925296774</v>
      </c>
      <c r="G7" s="24">
        <f t="shared" ref="G7:G16" si="2">F7/F$20*100</f>
        <v>1.1201525496531954</v>
      </c>
      <c r="H7" s="23">
        <f>Scheduled!H7+Charter!H7</f>
        <v>1401.0909253987995</v>
      </c>
      <c r="I7" s="24">
        <f t="shared" ref="I7:I16" si="3">H7/H$20*100</f>
        <v>9.2331036859334485</v>
      </c>
      <c r="J7" s="23">
        <f>Scheduled!J7+Charter!J7</f>
        <v>1106.21747176647</v>
      </c>
      <c r="K7" s="24">
        <f>J7/J$20*100</f>
        <v>4.208273649870871</v>
      </c>
    </row>
    <row r="8" spans="1:11" x14ac:dyDescent="0.2">
      <c r="A8" s="2" t="s">
        <v>16</v>
      </c>
      <c r="B8" s="23">
        <f>Scheduled!B8+Charter!B8</f>
        <v>2626.472877033405</v>
      </c>
      <c r="C8" s="24">
        <f t="shared" si="0"/>
        <v>7.374936285259281</v>
      </c>
      <c r="D8" s="23">
        <f>Scheduled!D8+Charter!D8</f>
        <v>4738.8676584158002</v>
      </c>
      <c r="E8" s="24">
        <f t="shared" si="1"/>
        <v>8.2274888622741216</v>
      </c>
      <c r="F8" s="23">
        <f>Scheduled!F8</f>
        <v>308.34076425145201</v>
      </c>
      <c r="G8" s="24">
        <f t="shared" si="2"/>
        <v>9.2503284145164777</v>
      </c>
      <c r="H8" s="23">
        <f>Scheduled!H8+Charter!H8</f>
        <v>3710.7403303596843</v>
      </c>
      <c r="I8" s="24">
        <f t="shared" si="3"/>
        <v>24.453552300350413</v>
      </c>
      <c r="J8" s="23">
        <f>Scheduled!J8+Charter!J8</f>
        <v>8657.3133898314027</v>
      </c>
      <c r="K8" s="24">
        <f t="shared" ref="K8:K16" si="4">J8/J$20*100</f>
        <v>32.934160548851708</v>
      </c>
    </row>
    <row r="9" spans="1:11" x14ac:dyDescent="0.2">
      <c r="A9" s="2" t="s">
        <v>17</v>
      </c>
      <c r="B9" s="23">
        <f>Scheduled!B9+Charter!B9</f>
        <v>72.107771416746914</v>
      </c>
      <c r="C9" s="24">
        <f t="shared" si="0"/>
        <v>0.20247314355334398</v>
      </c>
      <c r="D9" s="23">
        <f>Scheduled!D9+Charter!D9</f>
        <v>155.25731495507699</v>
      </c>
      <c r="E9" s="24">
        <f t="shared" si="1"/>
        <v>0.26955338736058054</v>
      </c>
      <c r="F9" s="23">
        <f>Scheduled!F9</f>
        <v>11.030799075896001</v>
      </c>
      <c r="G9" s="24">
        <f t="shared" si="2"/>
        <v>0.33092774604194219</v>
      </c>
      <c r="H9" s="23">
        <f>Scheduled!H9+Charter!H9</f>
        <v>63.856703311070298</v>
      </c>
      <c r="I9" s="24">
        <f t="shared" si="3"/>
        <v>0.4208117774691762</v>
      </c>
      <c r="J9" s="23">
        <f>Scheduled!J9+Charter!J9</f>
        <v>73.094097637532798</v>
      </c>
      <c r="K9" s="24">
        <f t="shared" si="4"/>
        <v>0.27806464180856327</v>
      </c>
    </row>
    <row r="10" spans="1:11" x14ac:dyDescent="0.2">
      <c r="A10" s="2" t="s">
        <v>5</v>
      </c>
      <c r="B10" s="23">
        <f>Scheduled!B10+Charter!B10</f>
        <v>259.62403129913207</v>
      </c>
      <c r="C10" s="24">
        <f t="shared" si="0"/>
        <v>0.72900455424307364</v>
      </c>
      <c r="D10" s="23">
        <f>Scheduled!D10+Charter!D10</f>
        <v>614.17356091270301</v>
      </c>
      <c r="E10" s="24">
        <f t="shared" si="1"/>
        <v>1.0663108776499892</v>
      </c>
      <c r="F10" s="23">
        <f>Scheduled!F10</f>
        <v>27.987981902703101</v>
      </c>
      <c r="G10" s="24">
        <f>F10/F$20*100</f>
        <v>0.83964903209624275</v>
      </c>
      <c r="H10" s="23">
        <f>Scheduled!H10+Charter!H10</f>
        <v>180.818866474461</v>
      </c>
      <c r="I10" s="24">
        <f t="shared" si="3"/>
        <v>1.1915852941924168</v>
      </c>
      <c r="J10" s="23">
        <f>Scheduled!J10+Charter!J10</f>
        <v>150.22273032767299</v>
      </c>
      <c r="K10" s="24">
        <f t="shared" si="4"/>
        <v>0.57147746603577521</v>
      </c>
    </row>
    <row r="11" spans="1:11" x14ac:dyDescent="0.2">
      <c r="A11" s="2" t="s">
        <v>6</v>
      </c>
      <c r="B11" s="23">
        <f>Scheduled!B11+Charter!B11</f>
        <v>121.57800095913095</v>
      </c>
      <c r="C11" s="24">
        <f t="shared" si="0"/>
        <v>0.34138178947255077</v>
      </c>
      <c r="D11" s="23">
        <f>Scheduled!D11+Charter!D11</f>
        <v>291.33772505500502</v>
      </c>
      <c r="E11" s="24">
        <f t="shared" si="1"/>
        <v>0.50581237139921353</v>
      </c>
      <c r="F11" s="23">
        <f>Scheduled!F11</f>
        <v>3.8821612047182801</v>
      </c>
      <c r="G11" s="24">
        <f t="shared" si="2"/>
        <v>0.11646616427419042</v>
      </c>
      <c r="H11" s="23">
        <f>Scheduled!H11+Charter!H11</f>
        <v>28.780724893700999</v>
      </c>
      <c r="I11" s="24">
        <f t="shared" si="3"/>
        <v>0.18966322048244633</v>
      </c>
      <c r="J11" s="23">
        <f>Scheduled!J11+Charter!J11</f>
        <v>73.901795405530194</v>
      </c>
      <c r="K11" s="24">
        <f t="shared" si="4"/>
        <v>0.28113728649270048</v>
      </c>
    </row>
    <row r="12" spans="1:11" x14ac:dyDescent="0.2">
      <c r="A12" s="2" t="s">
        <v>7</v>
      </c>
      <c r="B12" s="23">
        <f>Scheduled!B12+Charter!B12</f>
        <v>28990.71961040423</v>
      </c>
      <c r="C12" s="24">
        <f t="shared" si="0"/>
        <v>81.40373801691031</v>
      </c>
      <c r="D12" s="23">
        <f>Scheduled!D12+Charter!D12</f>
        <v>41988.869406742197</v>
      </c>
      <c r="E12" s="24">
        <f t="shared" si="1"/>
        <v>72.899895140549674</v>
      </c>
      <c r="F12" s="23">
        <f>Scheduled!F12</f>
        <v>2824.6700462019198</v>
      </c>
      <c r="G12" s="24">
        <f t="shared" si="2"/>
        <v>84.741067738636332</v>
      </c>
      <c r="H12" s="23">
        <f>Scheduled!H12+Charter!H12</f>
        <v>8135.5617930160661</v>
      </c>
      <c r="I12" s="24">
        <f t="shared" si="3"/>
        <v>53.612855680194485</v>
      </c>
      <c r="J12" s="23">
        <f>Scheduled!J12+Charter!J12</f>
        <v>14712.513494556872</v>
      </c>
      <c r="K12" s="24">
        <f t="shared" si="4"/>
        <v>55.969359048040616</v>
      </c>
    </row>
    <row r="13" spans="1:11" x14ac:dyDescent="0.2">
      <c r="A13" s="2" t="s">
        <v>8</v>
      </c>
      <c r="B13" s="23">
        <f>Scheduled!B13+Charter!B13</f>
        <v>1799.9579289249959</v>
      </c>
      <c r="C13" s="24">
        <f t="shared" si="0"/>
        <v>5.0541451077015127</v>
      </c>
      <c r="D13" s="23">
        <f>Scheduled!D13+Charter!D13</f>
        <v>4095.4501230906899</v>
      </c>
      <c r="E13" s="24">
        <f t="shared" si="1"/>
        <v>7.1104054180302079</v>
      </c>
      <c r="F13" s="23">
        <f>Scheduled!F13</f>
        <v>51.273168846667502</v>
      </c>
      <c r="G13" s="24">
        <f t="shared" si="2"/>
        <v>1.5382126065493007</v>
      </c>
      <c r="H13" s="23">
        <f>Scheduled!H13+Charter!H13</f>
        <v>431.44704850952701</v>
      </c>
      <c r="I13" s="24">
        <f t="shared" si="3"/>
        <v>2.8432097172740955</v>
      </c>
      <c r="J13" s="23">
        <f>Scheduled!J13+Charter!J13</f>
        <v>485.79988880570284</v>
      </c>
      <c r="K13" s="24">
        <f t="shared" si="4"/>
        <v>1.8480804392889036</v>
      </c>
    </row>
    <row r="14" spans="1:11" x14ac:dyDescent="0.2">
      <c r="A14" s="2" t="s">
        <v>9</v>
      </c>
      <c r="B14" s="23">
        <f>Scheduled!B14+Charter!B14</f>
        <v>306.68100440840749</v>
      </c>
      <c r="C14" s="24">
        <f t="shared" si="0"/>
        <v>0.86113695945186031</v>
      </c>
      <c r="D14" s="23">
        <f>Scheduled!D14+Charter!D14</f>
        <v>1160.5144168095301</v>
      </c>
      <c r="E14" s="24">
        <f t="shared" si="1"/>
        <v>2.0148525190089157</v>
      </c>
      <c r="F14" s="23">
        <f>Scheduled!F14</f>
        <v>8.4285278631082203</v>
      </c>
      <c r="G14" s="24">
        <f t="shared" si="2"/>
        <v>0.25285871939096571</v>
      </c>
      <c r="H14" s="23">
        <f>Scheduled!H14+Charter!H14</f>
        <v>86.0323512315031</v>
      </c>
      <c r="I14" s="24">
        <f t="shared" si="3"/>
        <v>0.5669479438238556</v>
      </c>
      <c r="J14" s="23">
        <f>Scheduled!J14+Charter!J14</f>
        <v>151.74097232267499</v>
      </c>
      <c r="K14" s="24">
        <f t="shared" si="4"/>
        <v>0.57725316380295266</v>
      </c>
    </row>
    <row r="15" spans="1:11" x14ac:dyDescent="0.2">
      <c r="A15" s="2" t="s">
        <v>10</v>
      </c>
      <c r="B15" s="23">
        <f>Scheduled!B15+Charter!B15</f>
        <v>521.97432675026573</v>
      </c>
      <c r="C15" s="24">
        <f t="shared" si="0"/>
        <v>1.4656642510896025</v>
      </c>
      <c r="D15" s="23">
        <f>Scheduled!D15+Charter!D15</f>
        <v>1808.95465830123</v>
      </c>
      <c r="E15" s="24">
        <f t="shared" si="1"/>
        <v>3.1406562445568871</v>
      </c>
      <c r="F15" s="23">
        <f>Scheduled!F15</f>
        <v>10.7111474702998</v>
      </c>
      <c r="G15" s="24">
        <f t="shared" si="2"/>
        <v>0.32133808851751244</v>
      </c>
      <c r="H15" s="23">
        <f>Scheduled!H15+Charter!H15</f>
        <v>747.8553777632269</v>
      </c>
      <c r="I15" s="24">
        <f t="shared" si="3"/>
        <v>4.9283212957827063</v>
      </c>
      <c r="J15" s="23">
        <f>Scheduled!J15+Charter!J15</f>
        <v>561.82617566283398</v>
      </c>
      <c r="K15" s="24">
        <f t="shared" si="4"/>
        <v>2.1372997183584088</v>
      </c>
    </row>
    <row r="16" spans="1:11" x14ac:dyDescent="0.2">
      <c r="A16" s="2" t="s">
        <v>25</v>
      </c>
      <c r="B16" s="23">
        <f>Scheduled!B16+Charter!B16</f>
        <v>304.79900354055883</v>
      </c>
      <c r="C16" s="24">
        <f t="shared" si="0"/>
        <v>0.85585244400509763</v>
      </c>
      <c r="D16" s="23">
        <f>Scheduled!D16+Charter!D16</f>
        <v>859.49242698186299</v>
      </c>
      <c r="E16" s="24">
        <f t="shared" si="1"/>
        <v>1.4922265992475967</v>
      </c>
      <c r="F16" s="23">
        <f>Scheduled!F16</f>
        <v>49.632732012905002</v>
      </c>
      <c r="G16" s="24">
        <f t="shared" si="2"/>
        <v>1.4889989403238457</v>
      </c>
      <c r="H16" s="23">
        <f>Scheduled!H16+Charter!H16</f>
        <v>379.32908339225099</v>
      </c>
      <c r="I16" s="24">
        <f t="shared" si="3"/>
        <v>2.4997555080544456</v>
      </c>
      <c r="J16" s="23">
        <f>Scheduled!J16+Charter!J16</f>
        <v>312.49069065397498</v>
      </c>
      <c r="K16" s="24">
        <f t="shared" si="4"/>
        <v>1.1887774084865366</v>
      </c>
    </row>
    <row r="17" spans="1:11" x14ac:dyDescent="0.2">
      <c r="A17" s="2"/>
      <c r="B17" s="23"/>
      <c r="C17" s="24"/>
      <c r="D17" s="23"/>
      <c r="E17" s="24"/>
      <c r="F17" s="23"/>
      <c r="G17" s="24"/>
      <c r="H17" s="23"/>
      <c r="I17" s="24"/>
      <c r="J17" s="23"/>
      <c r="K17" s="24"/>
    </row>
    <row r="18" spans="1:11" x14ac:dyDescent="0.2">
      <c r="A18" s="2" t="s">
        <v>28</v>
      </c>
      <c r="B18" s="23">
        <f>Scheduled!B18+Charter!B18</f>
        <v>3.6161259464190301</v>
      </c>
      <c r="C18" s="24">
        <f>B18/B$20*100</f>
        <v>1.0153806912499131E-2</v>
      </c>
      <c r="D18" s="23">
        <f>Scheduled!D18+Charter!D18</f>
        <v>3.6406002142189871</v>
      </c>
      <c r="E18" s="24">
        <f>D18/D$20*100</f>
        <v>6.3207077879217999E-3</v>
      </c>
      <c r="F18" s="23">
        <f>Scheduled!F18</f>
        <v>0</v>
      </c>
      <c r="G18" s="24">
        <f>F18/F$20*100</f>
        <v>0</v>
      </c>
      <c r="H18" s="23">
        <f>Scheduled!H18+Charter!H18</f>
        <v>9.1341629629253891</v>
      </c>
      <c r="I18" s="24">
        <f>H18/H$20*100</f>
        <v>6.0193576442512491E-2</v>
      </c>
      <c r="J18" s="23">
        <f>Scheduled!J18+Charter!J18</f>
        <v>1.60786165304368</v>
      </c>
      <c r="K18" s="24">
        <f>J18/J$20*100</f>
        <v>6.1166289629621352E-3</v>
      </c>
    </row>
    <row r="19" spans="1:11" x14ac:dyDescent="0.2">
      <c r="A19" s="2"/>
      <c r="B19" s="25"/>
      <c r="C19" s="24"/>
      <c r="D19" s="25"/>
      <c r="E19" s="24"/>
      <c r="F19" s="25"/>
      <c r="G19" s="24"/>
      <c r="H19" s="25"/>
      <c r="I19" s="24"/>
      <c r="J19" s="25"/>
      <c r="K19" s="24"/>
    </row>
    <row r="20" spans="1:11" x14ac:dyDescent="0.2">
      <c r="A20" s="15" t="s">
        <v>11</v>
      </c>
      <c r="B20" s="26">
        <f>SUM(B7:B18)</f>
        <v>35613.499228231849</v>
      </c>
      <c r="C20" s="27">
        <v>100</v>
      </c>
      <c r="D20" s="26">
        <f>SUM(D7:D18)</f>
        <v>57597.983269781689</v>
      </c>
      <c r="E20" s="27">
        <v>100</v>
      </c>
      <c r="F20" s="26">
        <f>SUM(F7:F18)</f>
        <v>3333.2953213593469</v>
      </c>
      <c r="G20" s="27">
        <v>100</v>
      </c>
      <c r="H20" s="26">
        <f>SUM(H7:H18)</f>
        <v>15174.647367313215</v>
      </c>
      <c r="I20" s="27">
        <v>100</v>
      </c>
      <c r="J20" s="26">
        <f>SUM(J7:J18)</f>
        <v>26286.728568623712</v>
      </c>
      <c r="K20" s="27">
        <v>100</v>
      </c>
    </row>
    <row r="21" spans="1:11" x14ac:dyDescent="0.2">
      <c r="B21" s="19"/>
      <c r="D21" s="19"/>
      <c r="F21" s="19"/>
      <c r="H21" s="19"/>
      <c r="I21" s="5"/>
      <c r="J21" s="5"/>
      <c r="K21" s="5"/>
    </row>
    <row r="22" spans="1:11" x14ac:dyDescent="0.2">
      <c r="A22" s="28" t="s">
        <v>26</v>
      </c>
      <c r="B22" s="17"/>
      <c r="D22" s="17"/>
      <c r="F22" s="17"/>
      <c r="H22" s="17"/>
      <c r="I22" s="5"/>
      <c r="J22" s="5"/>
      <c r="K22" s="5"/>
    </row>
    <row r="23" spans="1:11" x14ac:dyDescent="0.2">
      <c r="A23" s="20"/>
      <c r="B23" s="17"/>
      <c r="D23" s="17"/>
      <c r="F23" s="17"/>
      <c r="H23" s="17"/>
      <c r="I23" s="5"/>
      <c r="J23" s="5"/>
      <c r="K23" s="5"/>
    </row>
    <row r="24" spans="1:11" x14ac:dyDescent="0.2">
      <c r="D24" s="17"/>
    </row>
    <row r="25" spans="1:11" ht="10.5" x14ac:dyDescent="0.25">
      <c r="A25" s="4" t="s">
        <v>24</v>
      </c>
    </row>
    <row r="26" spans="1:11" x14ac:dyDescent="0.2">
      <c r="A26" s="7" t="s">
        <v>31</v>
      </c>
    </row>
    <row r="28" spans="1:11" x14ac:dyDescent="0.2">
      <c r="A28" s="1" t="s">
        <v>14</v>
      </c>
      <c r="B28" s="22" t="s">
        <v>20</v>
      </c>
      <c r="C28" s="12"/>
      <c r="D28" s="22" t="s">
        <v>4</v>
      </c>
      <c r="E28" s="21"/>
      <c r="F28" s="9" t="s">
        <v>15</v>
      </c>
      <c r="G28" s="12"/>
      <c r="H28" s="6"/>
    </row>
    <row r="29" spans="1:11" x14ac:dyDescent="0.2">
      <c r="A29" s="3"/>
      <c r="B29" s="11" t="s">
        <v>12</v>
      </c>
      <c r="C29" s="14" t="s">
        <v>13</v>
      </c>
      <c r="D29" s="11" t="s">
        <v>12</v>
      </c>
      <c r="E29" s="14" t="s">
        <v>13</v>
      </c>
      <c r="F29" s="11" t="s">
        <v>12</v>
      </c>
      <c r="G29" s="14" t="s">
        <v>13</v>
      </c>
      <c r="H29" s="6"/>
    </row>
    <row r="30" spans="1:11" x14ac:dyDescent="0.2">
      <c r="A30" s="1"/>
      <c r="B30" s="10"/>
      <c r="C30" s="13"/>
      <c r="D30" s="10"/>
      <c r="E30" s="13"/>
      <c r="F30" s="10"/>
      <c r="G30" s="13"/>
      <c r="H30" s="6"/>
    </row>
    <row r="31" spans="1:11" x14ac:dyDescent="0.2">
      <c r="A31" s="2" t="s">
        <v>4</v>
      </c>
      <c r="B31" s="23">
        <f>Scheduled!B31+Charter!B31</f>
        <v>1603.4800800047831</v>
      </c>
      <c r="C31" s="24">
        <f t="shared" ref="C31:C40" si="5">B31/B$44*100</f>
        <v>14.711476497587828</v>
      </c>
      <c r="D31" s="23">
        <f>Scheduled!D31+Charter!D31</f>
        <v>2520.1143897388479</v>
      </c>
      <c r="E31" s="24">
        <f t="shared" ref="E31:E40" si="6">D31/D$44*100</f>
        <v>66.393621328236733</v>
      </c>
      <c r="F31" s="23">
        <f>Scheduled!F31+Charter!F31</f>
        <v>1081.6119911700159</v>
      </c>
      <c r="G31" s="24">
        <f t="shared" ref="G31:G40" si="7">F31/F$44*100</f>
        <v>4.0057158872288277</v>
      </c>
      <c r="H31" s="6"/>
    </row>
    <row r="32" spans="1:11" x14ac:dyDescent="0.2">
      <c r="A32" s="2" t="s">
        <v>16</v>
      </c>
      <c r="B32" s="23">
        <f>Scheduled!B32+Charter!B32</f>
        <v>67.482088119960196</v>
      </c>
      <c r="C32" s="24">
        <f t="shared" si="5"/>
        <v>0.61912908414926104</v>
      </c>
      <c r="D32" s="23">
        <f>Scheduled!D32+Charter!D32</f>
        <v>34.470935434647501</v>
      </c>
      <c r="E32" s="24">
        <f t="shared" si="6"/>
        <v>0.90815331375305142</v>
      </c>
      <c r="F32" s="23">
        <f>Scheduled!F32+Charter!F32</f>
        <v>30.13441369976762</v>
      </c>
      <c r="G32" s="24">
        <f t="shared" si="7"/>
        <v>0.11160185047404039</v>
      </c>
      <c r="H32" s="6"/>
    </row>
    <row r="33" spans="1:8" x14ac:dyDescent="0.2">
      <c r="A33" s="2" t="s">
        <v>17</v>
      </c>
      <c r="B33" s="23">
        <f>Scheduled!B33+Charter!B33</f>
        <v>13.064014193794339</v>
      </c>
      <c r="C33" s="24">
        <f t="shared" si="5"/>
        <v>0.11985863758007265</v>
      </c>
      <c r="D33" s="23">
        <f>Scheduled!D33+Charter!D33</f>
        <v>12.91748839062625</v>
      </c>
      <c r="E33" s="24">
        <f t="shared" si="6"/>
        <v>0.34031742218177963</v>
      </c>
      <c r="F33" s="23">
        <f>Scheduled!F33+Charter!F33</f>
        <v>500.73487924729699</v>
      </c>
      <c r="G33" s="24">
        <f t="shared" si="7"/>
        <v>1.8544558283980963</v>
      </c>
      <c r="H33" s="6"/>
    </row>
    <row r="34" spans="1:8" x14ac:dyDescent="0.2">
      <c r="A34" s="2" t="s">
        <v>5</v>
      </c>
      <c r="B34" s="23">
        <f>Scheduled!B34+Charter!B34</f>
        <v>96.690493725381572</v>
      </c>
      <c r="C34" s="24">
        <f t="shared" si="5"/>
        <v>0.88710794958978911</v>
      </c>
      <c r="D34" s="23">
        <f>Scheduled!D34+Charter!D34</f>
        <v>33.563402802453126</v>
      </c>
      <c r="E34" s="24">
        <f t="shared" si="6"/>
        <v>0.8842439316352122</v>
      </c>
      <c r="F34" s="23">
        <f>Scheduled!F34+Charter!F34</f>
        <v>17055.683425384079</v>
      </c>
      <c r="G34" s="24">
        <f t="shared" si="7"/>
        <v>63.165185503076884</v>
      </c>
      <c r="H34" s="6"/>
    </row>
    <row r="35" spans="1:8" x14ac:dyDescent="0.2">
      <c r="A35" s="2" t="s">
        <v>6</v>
      </c>
      <c r="B35" s="23">
        <f>Scheduled!B35+Charter!B35</f>
        <v>9.2299828891570712</v>
      </c>
      <c r="C35" s="24">
        <f t="shared" si="5"/>
        <v>8.4682484079607032E-2</v>
      </c>
      <c r="D35" s="23">
        <f>Scheduled!D35+Charter!D35</f>
        <v>2.6831976255442402</v>
      </c>
      <c r="E35" s="24">
        <f t="shared" si="6"/>
        <v>7.0690127330953853E-2</v>
      </c>
      <c r="F35" s="23">
        <f>Scheduled!F35+Charter!F35</f>
        <v>372.5615356018414</v>
      </c>
      <c r="G35" s="24">
        <f t="shared" si="7"/>
        <v>1.3797698937456417</v>
      </c>
      <c r="H35" s="6"/>
    </row>
    <row r="36" spans="1:8" x14ac:dyDescent="0.2">
      <c r="A36" s="2" t="s">
        <v>7</v>
      </c>
      <c r="B36" s="23">
        <f>Scheduled!B36+Charter!B36</f>
        <v>292.39041770336399</v>
      </c>
      <c r="C36" s="24">
        <f t="shared" si="5"/>
        <v>2.6825994359406673</v>
      </c>
      <c r="D36" s="23">
        <f>Scheduled!D36+Charter!D36</f>
        <v>23.535516744272492</v>
      </c>
      <c r="E36" s="24">
        <f t="shared" si="6"/>
        <v>0.62005446770435346</v>
      </c>
      <c r="F36" s="23">
        <f>Scheduled!F36+Charter!F36</f>
        <v>122.0924415092007</v>
      </c>
      <c r="G36" s="24">
        <f t="shared" si="7"/>
        <v>0.45216550542761724</v>
      </c>
      <c r="H36" s="6"/>
    </row>
    <row r="37" spans="1:8" x14ac:dyDescent="0.2">
      <c r="A37" s="2" t="s">
        <v>8</v>
      </c>
      <c r="B37" s="23">
        <f>Scheduled!B37+Charter!B37</f>
        <v>347.72965537507588</v>
      </c>
      <c r="C37" s="24">
        <f t="shared" si="5"/>
        <v>3.1903212995009476</v>
      </c>
      <c r="D37" s="23">
        <f>Scheduled!D37+Charter!D37</f>
        <v>13.22317931213888</v>
      </c>
      <c r="E37" s="24">
        <f t="shared" si="6"/>
        <v>0.34837099600724886</v>
      </c>
      <c r="F37" s="23">
        <f>Scheduled!F37+Charter!F37</f>
        <v>68.4945036401718</v>
      </c>
      <c r="G37" s="24">
        <f t="shared" si="7"/>
        <v>0.25366723340640324</v>
      </c>
      <c r="H37" s="6"/>
    </row>
    <row r="38" spans="1:8" x14ac:dyDescent="0.2">
      <c r="A38" s="2" t="s">
        <v>9</v>
      </c>
      <c r="B38" s="23">
        <f>Scheduled!B38+Charter!B38</f>
        <v>175.94615836734459</v>
      </c>
      <c r="C38" s="24">
        <f t="shared" si="5"/>
        <v>1.6142562704329539</v>
      </c>
      <c r="D38" s="23">
        <f>Scheduled!D38+Charter!D38</f>
        <v>10.292225320338119</v>
      </c>
      <c r="E38" s="24">
        <f t="shared" si="6"/>
        <v>0.27115360847339609</v>
      </c>
      <c r="F38" s="23">
        <f>Scheduled!F38+Charter!F38</f>
        <v>1011.0727673333976</v>
      </c>
      <c r="G38" s="24">
        <f t="shared" si="7"/>
        <v>3.7444760970805344</v>
      </c>
      <c r="H38" s="6"/>
    </row>
    <row r="39" spans="1:8" x14ac:dyDescent="0.2">
      <c r="A39" s="2" t="s">
        <v>10</v>
      </c>
      <c r="B39" s="23">
        <f>Scheduled!B39+Charter!B39</f>
        <v>8120.456815707922</v>
      </c>
      <c r="C39" s="24">
        <f t="shared" si="5"/>
        <v>74.502895972120612</v>
      </c>
      <c r="D39" s="23">
        <f>Scheduled!D39+Charter!D39</f>
        <v>462.83122076471449</v>
      </c>
      <c r="E39" s="24">
        <f t="shared" si="6"/>
        <v>12.193510316617949</v>
      </c>
      <c r="F39" s="23">
        <f>Scheduled!F39+Charter!F39</f>
        <v>1415.225693800083</v>
      </c>
      <c r="G39" s="24">
        <f t="shared" si="7"/>
        <v>5.2412437102672049</v>
      </c>
      <c r="H39" s="6"/>
    </row>
    <row r="40" spans="1:8" x14ac:dyDescent="0.2">
      <c r="A40" s="2" t="s">
        <v>25</v>
      </c>
      <c r="B40" s="23">
        <f>Scheduled!B40+Charter!B40</f>
        <v>173.04864115523819</v>
      </c>
      <c r="C40" s="24">
        <f t="shared" si="5"/>
        <v>1.5876723690182681</v>
      </c>
      <c r="D40" s="23">
        <f>Scheduled!D40+Charter!D40</f>
        <v>680.81147354639495</v>
      </c>
      <c r="E40" s="24">
        <f t="shared" si="6"/>
        <v>17.936304540224583</v>
      </c>
      <c r="F40" s="23">
        <f>Scheduled!F40+Charter!F40</f>
        <v>5327.374915070086</v>
      </c>
      <c r="G40" s="24">
        <f t="shared" si="7"/>
        <v>19.729764933020423</v>
      </c>
      <c r="H40" s="6"/>
    </row>
    <row r="41" spans="1:8" x14ac:dyDescent="0.2">
      <c r="A41" s="2"/>
      <c r="B41" s="23">
        <f>Scheduled!B41+Charter!B41</f>
        <v>0</v>
      </c>
      <c r="C41" s="24"/>
      <c r="D41" s="23">
        <f>Scheduled!D41+Charter!D41</f>
        <v>0</v>
      </c>
      <c r="E41" s="24"/>
      <c r="F41" s="23">
        <f>Scheduled!F41+Charter!F41</f>
        <v>0</v>
      </c>
      <c r="G41" s="24"/>
      <c r="H41" s="6"/>
    </row>
    <row r="42" spans="1:8" x14ac:dyDescent="0.2">
      <c r="A42" s="2" t="s">
        <v>28</v>
      </c>
      <c r="B42" s="23">
        <f>Scheduled!B42+Charter!B42</f>
        <v>0</v>
      </c>
      <c r="C42" s="24">
        <f>B42/B$44*100</f>
        <v>0</v>
      </c>
      <c r="D42" s="23">
        <f>Scheduled!D42+Charter!D42</f>
        <v>1.2746</v>
      </c>
      <c r="E42" s="24">
        <f>D42/D$44*100</f>
        <v>3.357994783472508E-2</v>
      </c>
      <c r="F42" s="23">
        <f>Scheduled!F42+Charter!F42</f>
        <v>16.728523185122143</v>
      </c>
      <c r="G42" s="24">
        <f>F42/F$44*100</f>
        <v>6.1953557874328768E-2</v>
      </c>
      <c r="H42" s="6"/>
    </row>
    <row r="43" spans="1:8" x14ac:dyDescent="0.2">
      <c r="A43" s="2"/>
      <c r="B43" s="25"/>
      <c r="C43" s="24"/>
      <c r="D43" s="25"/>
      <c r="E43" s="24"/>
      <c r="F43" s="25"/>
      <c r="G43" s="24"/>
      <c r="H43" s="6"/>
    </row>
    <row r="44" spans="1:8" x14ac:dyDescent="0.2">
      <c r="A44" s="15" t="s">
        <v>11</v>
      </c>
      <c r="B44" s="26">
        <f>SUM(B31:B42)</f>
        <v>10899.518347242021</v>
      </c>
      <c r="C44" s="27">
        <v>100</v>
      </c>
      <c r="D44" s="26">
        <f>SUM(D31:D42)</f>
        <v>3795.7176296799785</v>
      </c>
      <c r="E44" s="27">
        <v>100</v>
      </c>
      <c r="F44" s="26">
        <f>SUM(F31:F42)</f>
        <v>27001.715089641064</v>
      </c>
      <c r="G44" s="27">
        <v>100</v>
      </c>
      <c r="H44" s="6"/>
    </row>
    <row r="46" spans="1:8" ht="12" customHeight="1" x14ac:dyDescent="0.2">
      <c r="A46" s="28" t="s">
        <v>26</v>
      </c>
    </row>
    <row r="47" spans="1:8" x14ac:dyDescent="0.2">
      <c r="A47" s="20"/>
      <c r="B47" s="6"/>
      <c r="C47" s="6"/>
      <c r="D47" s="6"/>
      <c r="E47" s="6"/>
      <c r="F47" s="6"/>
      <c r="G47" s="6"/>
      <c r="H47" s="6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Scheduled</vt:lpstr>
      <vt:lpstr>Charter</vt:lpstr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2018-02-20T10:05:38Z</cp:lastPrinted>
  <dcterms:created xsi:type="dcterms:W3CDTF">2001-07-09T11:14:39Z</dcterms:created>
  <dcterms:modified xsi:type="dcterms:W3CDTF">2024-09-02T12:51:39Z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2024-08-12T13:11:29Z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cc0381a8-2c02-47f2-b8c5-6f73a33b4490</vt:lpwstr>
  </property>
  <property fmtid="{D5CDD505-2E9C-101B-9397-08002B2CF9AE}" pid="8" name="MSIP_Label_1e6039e1-a83a-4485-9581-62128b86c05c_ContentBits">
    <vt:lpwstr>3</vt:lpwstr>
  </property>
</Properties>
</file>